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VB1" sheetId="1" r:id="rId4"/>
    <sheet state="visible" name="VB2" sheetId="2" r:id="rId5"/>
  </sheets>
  <definedNames/>
  <calcPr/>
  <extLst>
    <ext uri="GoogleSheetsCustomDataVersion2">
      <go:sheetsCustomData xmlns:go="http://customooxmlschemas.google.com/" r:id="rId6" roundtripDataChecksum="eMRHH/9lGUW3ChxiWszH35yhjo+v7L4kwoiLlNRnUSI="/>
    </ext>
  </extLst>
</workbook>
</file>

<file path=xl/sharedStrings.xml><?xml version="1.0" encoding="utf-8"?>
<sst xmlns="http://schemas.openxmlformats.org/spreadsheetml/2006/main" count="94" uniqueCount="35">
  <si>
    <t>LIQUIDITEITSBEGROTING 2024</t>
  </si>
  <si>
    <t>Voorbeeld 1 - camping</t>
  </si>
  <si>
    <t>beginsaldo</t>
  </si>
  <si>
    <t>jan</t>
  </si>
  <si>
    <t>feb</t>
  </si>
  <si>
    <t>maa</t>
  </si>
  <si>
    <t>apr</t>
  </si>
  <si>
    <t>mei</t>
  </si>
  <si>
    <t>jun</t>
  </si>
  <si>
    <t>jul</t>
  </si>
  <si>
    <t>aug</t>
  </si>
  <si>
    <t>sep</t>
  </si>
  <si>
    <t>okt</t>
  </si>
  <si>
    <t>nov</t>
  </si>
  <si>
    <t>dec</t>
  </si>
  <si>
    <t>ontvangsten</t>
  </si>
  <si>
    <t>omzet</t>
  </si>
  <si>
    <t>lening</t>
  </si>
  <si>
    <t>rente</t>
  </si>
  <si>
    <t>privé inbreng</t>
  </si>
  <si>
    <t>totaal</t>
  </si>
  <si>
    <t>uitgaven</t>
  </si>
  <si>
    <t>energie</t>
  </si>
  <si>
    <t>algemene kosten</t>
  </si>
  <si>
    <t>personeel</t>
  </si>
  <si>
    <t>investering</t>
  </si>
  <si>
    <t>aflossing lening</t>
  </si>
  <si>
    <t>rentelasten</t>
  </si>
  <si>
    <t>privé opname</t>
  </si>
  <si>
    <t>btw-afdracht</t>
  </si>
  <si>
    <t>vennootschapsbelasting</t>
  </si>
  <si>
    <t>eindsaldo</t>
  </si>
  <si>
    <t>Voorbeeld 2 - webshop</t>
  </si>
  <si>
    <t>inkoop</t>
  </si>
  <si>
    <t>inkomstenbelasting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</si>
</sst>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1.0"/>
      <color theme="1"/>
      <name val="Calibri"/>
      <scheme val="minor"/>
    </font>
    <font>
      <sz val="12.0"/>
      <color theme="1"/>
      <name val="Calibri"/>
    </font>
    <font/>
    <font>
      <sz val="10.0"/>
      <color theme="1"/>
      <name val="Calibri"/>
    </font>
    <font>
      <b/>
      <sz val="12.0"/>
      <color theme="1"/>
      <name val="Calibri"/>
    </font>
    <font>
      <b/>
      <sz val="10.0"/>
      <color theme="1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rgb="FFFEF2CB"/>
        <bgColor rgb="FFFEF2CB"/>
      </patternFill>
    </fill>
    <fill>
      <patternFill patternType="solid">
        <fgColor rgb="FFE2EFD9"/>
        <bgColor rgb="FFE2EFD9"/>
      </patternFill>
    </fill>
    <fill>
      <patternFill patternType="solid">
        <fgColor rgb="FFFBE4D5"/>
        <bgColor rgb="FFFBE4D5"/>
      </patternFill>
    </fill>
    <fill>
      <patternFill patternType="solid">
        <fgColor rgb="FF00B0F0"/>
        <bgColor rgb="FF00B0F0"/>
      </patternFill>
    </fill>
  </fills>
  <borders count="41">
    <border/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double">
        <color rgb="FF000000"/>
      </bottom>
    </border>
    <border>
      <top style="thin">
        <color rgb="FF000000"/>
      </top>
      <bottom style="double">
        <color rgb="FF000000"/>
      </bottom>
    </border>
    <border>
      <right style="double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/>
      <top style="double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/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  <top style="double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</border>
    <border>
      <left style="double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double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double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9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Font="1"/>
    <xf borderId="4" fillId="2" fontId="1" numFmtId="0" xfId="0" applyAlignment="1" applyBorder="1" applyFont="1">
      <alignment horizontal="center"/>
    </xf>
    <xf borderId="5" fillId="0" fontId="2" numFmtId="0" xfId="0" applyBorder="1" applyFont="1"/>
    <xf borderId="6" fillId="0" fontId="2" numFmtId="0" xfId="0" applyBorder="1" applyFont="1"/>
    <xf borderId="7" fillId="0" fontId="4" numFmtId="0" xfId="0" applyAlignment="1" applyBorder="1" applyFont="1">
      <alignment horizontal="center" vertical="center"/>
    </xf>
    <xf borderId="7" fillId="0" fontId="2" numFmtId="0" xfId="0" applyBorder="1" applyFont="1"/>
    <xf borderId="8" fillId="3" fontId="3" numFmtId="0" xfId="0" applyAlignment="1" applyBorder="1" applyFill="1" applyFont="1">
      <alignment horizontal="center"/>
    </xf>
    <xf borderId="9" fillId="0" fontId="2" numFmtId="0" xfId="0" applyBorder="1" applyFont="1"/>
    <xf borderId="10" fillId="0" fontId="2" numFmtId="0" xfId="0" applyBorder="1" applyFont="1"/>
    <xf borderId="0" fillId="0" fontId="3" numFmtId="0" xfId="0" applyAlignment="1" applyFont="1">
      <alignment horizontal="center"/>
    </xf>
    <xf borderId="11" fillId="3" fontId="3" numFmtId="0" xfId="0" applyAlignment="1" applyBorder="1" applyFont="1">
      <alignment horizontal="left"/>
    </xf>
    <xf borderId="12" fillId="3" fontId="3" numFmtId="0" xfId="0" applyAlignment="1" applyBorder="1" applyFont="1">
      <alignment horizontal="center"/>
    </xf>
    <xf borderId="13" fillId="3" fontId="3" numFmtId="0" xfId="0" applyAlignment="1" applyBorder="1" applyFont="1">
      <alignment horizontal="center"/>
    </xf>
    <xf borderId="14" fillId="3" fontId="3" numFmtId="0" xfId="0" applyAlignment="1" applyBorder="1" applyFont="1">
      <alignment horizontal="center"/>
    </xf>
    <xf borderId="15" fillId="3" fontId="3" numFmtId="0" xfId="0" applyAlignment="1" applyBorder="1" applyFont="1">
      <alignment horizontal="center"/>
    </xf>
    <xf borderId="16" fillId="3" fontId="3" numFmtId="0" xfId="0" applyAlignment="1" applyBorder="1" applyFont="1">
      <alignment horizontal="center"/>
    </xf>
    <xf borderId="17" fillId="3" fontId="3" numFmtId="0" xfId="0" applyAlignment="1" applyBorder="1" applyFont="1">
      <alignment horizontal="center"/>
    </xf>
    <xf borderId="18" fillId="0" fontId="5" numFmtId="0" xfId="0" applyAlignment="1" applyBorder="1" applyFont="1">
      <alignment horizontal="left"/>
    </xf>
    <xf borderId="19" fillId="0" fontId="5" numFmtId="3" xfId="0" applyAlignment="1" applyBorder="1" applyFont="1" applyNumberFormat="1">
      <alignment horizontal="center"/>
    </xf>
    <xf borderId="20" fillId="0" fontId="5" numFmtId="3" xfId="0" applyAlignment="1" applyBorder="1" applyFont="1" applyNumberFormat="1">
      <alignment horizontal="center"/>
    </xf>
    <xf borderId="21" fillId="0" fontId="5" numFmtId="3" xfId="0" applyAlignment="1" applyBorder="1" applyFont="1" applyNumberFormat="1">
      <alignment horizontal="center"/>
    </xf>
    <xf borderId="22" fillId="0" fontId="5" numFmtId="3" xfId="0" applyAlignment="1" applyBorder="1" applyFont="1" applyNumberFormat="1">
      <alignment horizontal="center"/>
    </xf>
    <xf borderId="23" fillId="0" fontId="5" numFmtId="3" xfId="0" applyAlignment="1" applyBorder="1" applyFont="1" applyNumberFormat="1">
      <alignment horizontal="center"/>
    </xf>
    <xf borderId="24" fillId="0" fontId="5" numFmtId="3" xfId="0" applyAlignment="1" applyBorder="1" applyFont="1" applyNumberFormat="1">
      <alignment horizontal="center"/>
    </xf>
    <xf borderId="0" fillId="0" fontId="5" numFmtId="0" xfId="0" applyFont="1"/>
    <xf borderId="0" fillId="0" fontId="3" numFmtId="0" xfId="0" applyAlignment="1" applyFont="1">
      <alignment horizontal="left"/>
    </xf>
    <xf borderId="0" fillId="0" fontId="3" numFmtId="3" xfId="0" applyFont="1" applyNumberFormat="1"/>
    <xf borderId="8" fillId="4" fontId="3" numFmtId="0" xfId="0" applyAlignment="1" applyBorder="1" applyFill="1" applyFont="1">
      <alignment horizontal="center"/>
    </xf>
    <xf borderId="25" fillId="0" fontId="3" numFmtId="0" xfId="0" applyAlignment="1" applyBorder="1" applyFont="1">
      <alignment horizontal="left"/>
    </xf>
    <xf borderId="12" fillId="0" fontId="3" numFmtId="3" xfId="0" applyAlignment="1" applyBorder="1" applyFont="1" applyNumberFormat="1">
      <alignment horizontal="center"/>
    </xf>
    <xf borderId="13" fillId="0" fontId="3" numFmtId="3" xfId="0" applyAlignment="1" applyBorder="1" applyFont="1" applyNumberFormat="1">
      <alignment horizontal="center"/>
    </xf>
    <xf borderId="14" fillId="0" fontId="3" numFmtId="3" xfId="0" applyAlignment="1" applyBorder="1" applyFont="1" applyNumberFormat="1">
      <alignment horizontal="center"/>
    </xf>
    <xf borderId="15" fillId="0" fontId="3" numFmtId="3" xfId="0" applyAlignment="1" applyBorder="1" applyFont="1" applyNumberFormat="1">
      <alignment horizontal="center"/>
    </xf>
    <xf borderId="26" fillId="0" fontId="3" numFmtId="3" xfId="0" applyAlignment="1" applyBorder="1" applyFont="1" applyNumberFormat="1">
      <alignment horizontal="center"/>
    </xf>
    <xf borderId="17" fillId="0" fontId="3" numFmtId="3" xfId="0" applyAlignment="1" applyBorder="1" applyFont="1" applyNumberFormat="1">
      <alignment horizontal="center"/>
    </xf>
    <xf borderId="20" fillId="0" fontId="3" numFmtId="0" xfId="0" applyAlignment="1" applyBorder="1" applyFont="1">
      <alignment horizontal="left"/>
    </xf>
    <xf borderId="19" fillId="0" fontId="3" numFmtId="3" xfId="0" applyAlignment="1" applyBorder="1" applyFont="1" applyNumberFormat="1">
      <alignment horizontal="center"/>
    </xf>
    <xf borderId="20" fillId="0" fontId="3" numFmtId="3" xfId="0" applyAlignment="1" applyBorder="1" applyFont="1" applyNumberFormat="1">
      <alignment horizontal="center"/>
    </xf>
    <xf borderId="21" fillId="0" fontId="3" numFmtId="3" xfId="0" applyAlignment="1" applyBorder="1" applyFont="1" applyNumberFormat="1">
      <alignment horizontal="center"/>
    </xf>
    <xf borderId="22" fillId="0" fontId="3" numFmtId="3" xfId="0" applyAlignment="1" applyBorder="1" applyFont="1" applyNumberFormat="1">
      <alignment horizontal="center"/>
    </xf>
    <xf borderId="23" fillId="0" fontId="3" numFmtId="3" xfId="0" applyAlignment="1" applyBorder="1" applyFont="1" applyNumberFormat="1">
      <alignment horizontal="center"/>
    </xf>
    <xf borderId="24" fillId="0" fontId="3" numFmtId="3" xfId="0" applyAlignment="1" applyBorder="1" applyFont="1" applyNumberFormat="1">
      <alignment horizontal="center"/>
    </xf>
    <xf borderId="20" fillId="0" fontId="3" numFmtId="0" xfId="0" applyAlignment="1" applyBorder="1" applyFont="1">
      <alignment horizontal="left" readingOrder="0"/>
    </xf>
    <xf borderId="8" fillId="0" fontId="3" numFmtId="0" xfId="0" applyAlignment="1" applyBorder="1" applyFont="1">
      <alignment horizontal="left"/>
    </xf>
    <xf borderId="27" fillId="0" fontId="3" numFmtId="3" xfId="0" applyAlignment="1" applyBorder="1" applyFont="1" applyNumberFormat="1">
      <alignment horizontal="center"/>
    </xf>
    <xf borderId="28" fillId="0" fontId="3" numFmtId="3" xfId="0" applyAlignment="1" applyBorder="1" applyFont="1" applyNumberFormat="1">
      <alignment horizontal="center"/>
    </xf>
    <xf borderId="29" fillId="0" fontId="3" numFmtId="3" xfId="0" applyAlignment="1" applyBorder="1" applyFont="1" applyNumberFormat="1">
      <alignment horizontal="center"/>
    </xf>
    <xf borderId="30" fillId="0" fontId="3" numFmtId="3" xfId="0" applyAlignment="1" applyBorder="1" applyFont="1" applyNumberFormat="1">
      <alignment horizontal="center"/>
    </xf>
    <xf borderId="31" fillId="0" fontId="3" numFmtId="3" xfId="0" applyAlignment="1" applyBorder="1" applyFont="1" applyNumberFormat="1">
      <alignment horizontal="center"/>
    </xf>
    <xf borderId="32" fillId="0" fontId="3" numFmtId="3" xfId="0" applyAlignment="1" applyBorder="1" applyFont="1" applyNumberFormat="1">
      <alignment horizontal="center"/>
    </xf>
    <xf borderId="33" fillId="0" fontId="5" numFmtId="3" xfId="0" applyBorder="1" applyFont="1" applyNumberFormat="1"/>
    <xf borderId="34" fillId="0" fontId="5" numFmtId="3" xfId="0" applyBorder="1" applyFont="1" applyNumberFormat="1"/>
    <xf borderId="35" fillId="0" fontId="5" numFmtId="3" xfId="0" applyBorder="1" applyFont="1" applyNumberFormat="1"/>
    <xf borderId="36" fillId="0" fontId="5" numFmtId="3" xfId="0" applyBorder="1" applyFont="1" applyNumberFormat="1"/>
    <xf borderId="37" fillId="0" fontId="5" numFmtId="3" xfId="0" applyBorder="1" applyFont="1" applyNumberFormat="1"/>
    <xf borderId="38" fillId="0" fontId="5" numFmtId="3" xfId="0" applyBorder="1" applyFont="1" applyNumberFormat="1"/>
    <xf borderId="8" fillId="5" fontId="3" numFmtId="0" xfId="0" applyAlignment="1" applyBorder="1" applyFill="1" applyFont="1">
      <alignment horizontal="center"/>
    </xf>
    <xf borderId="39" fillId="0" fontId="3" numFmtId="0" xfId="0" applyAlignment="1" applyBorder="1" applyFont="1">
      <alignment horizontal="left"/>
    </xf>
    <xf borderId="19" fillId="0" fontId="3" numFmtId="3" xfId="0" applyBorder="1" applyFont="1" applyNumberFormat="1"/>
    <xf borderId="20" fillId="0" fontId="3" numFmtId="3" xfId="0" applyBorder="1" applyFont="1" applyNumberFormat="1"/>
    <xf borderId="21" fillId="0" fontId="3" numFmtId="3" xfId="0" applyBorder="1" applyFont="1" applyNumberFormat="1"/>
    <xf borderId="22" fillId="0" fontId="3" numFmtId="3" xfId="0" applyBorder="1" applyFont="1" applyNumberFormat="1"/>
    <xf borderId="23" fillId="0" fontId="3" numFmtId="3" xfId="0" applyBorder="1" applyFont="1" applyNumberFormat="1"/>
    <xf borderId="24" fillId="0" fontId="3" numFmtId="3" xfId="0" applyBorder="1" applyFont="1" applyNumberFormat="1"/>
    <xf borderId="39" fillId="0" fontId="3" numFmtId="3" xfId="0" applyBorder="1" applyFont="1" applyNumberFormat="1"/>
    <xf borderId="24" fillId="0" fontId="3" numFmtId="0" xfId="0" applyAlignment="1" applyBorder="1" applyFont="1">
      <alignment horizontal="left"/>
    </xf>
    <xf borderId="32" fillId="0" fontId="3" numFmtId="0" xfId="0" applyAlignment="1" applyBorder="1" applyFont="1">
      <alignment horizontal="left"/>
    </xf>
    <xf borderId="27" fillId="0" fontId="3" numFmtId="3" xfId="0" applyBorder="1" applyFont="1" applyNumberFormat="1"/>
    <xf borderId="28" fillId="0" fontId="3" numFmtId="3" xfId="0" applyBorder="1" applyFont="1" applyNumberFormat="1"/>
    <xf borderId="29" fillId="0" fontId="3" numFmtId="3" xfId="0" applyBorder="1" applyFont="1" applyNumberFormat="1"/>
    <xf borderId="30" fillId="0" fontId="3" numFmtId="3" xfId="0" applyBorder="1" applyFont="1" applyNumberFormat="1"/>
    <xf borderId="31" fillId="0" fontId="3" numFmtId="3" xfId="0" applyBorder="1" applyFont="1" applyNumberFormat="1"/>
    <xf borderId="32" fillId="0" fontId="3" numFmtId="3" xfId="0" applyBorder="1" applyFont="1" applyNumberFormat="1"/>
    <xf borderId="18" fillId="0" fontId="5" numFmtId="3" xfId="0" applyBorder="1" applyFont="1" applyNumberFormat="1"/>
    <xf borderId="24" fillId="0" fontId="5" numFmtId="3" xfId="0" applyBorder="1" applyFont="1" applyNumberFormat="1"/>
    <xf borderId="0" fillId="0" fontId="5" numFmtId="0" xfId="0" applyAlignment="1" applyFont="1">
      <alignment horizontal="left"/>
    </xf>
    <xf borderId="0" fillId="0" fontId="5" numFmtId="3" xfId="0" applyFont="1" applyNumberFormat="1"/>
    <xf borderId="8" fillId="3" fontId="5" numFmtId="0" xfId="0" applyAlignment="1" applyBorder="1" applyFont="1">
      <alignment horizontal="center"/>
    </xf>
    <xf borderId="40" fillId="0" fontId="5" numFmtId="0" xfId="0" applyAlignment="1" applyBorder="1" applyFont="1">
      <alignment horizontal="left"/>
    </xf>
    <xf borderId="19" fillId="0" fontId="5" numFmtId="3" xfId="0" applyBorder="1" applyFont="1" applyNumberFormat="1"/>
    <xf borderId="20" fillId="0" fontId="5" numFmtId="3" xfId="0" applyBorder="1" applyFont="1" applyNumberFormat="1"/>
    <xf borderId="39" fillId="0" fontId="5" numFmtId="3" xfId="0" applyBorder="1" applyFont="1" applyNumberFormat="1"/>
    <xf borderId="22" fillId="0" fontId="5" numFmtId="3" xfId="0" applyBorder="1" applyFont="1" applyNumberFormat="1"/>
    <xf borderId="21" fillId="0" fontId="5" numFmtId="3" xfId="0" applyBorder="1" applyFont="1" applyNumberFormat="1"/>
    <xf borderId="8" fillId="4" fontId="5" numFmtId="0" xfId="0" applyAlignment="1" applyBorder="1" applyFont="1">
      <alignment horizontal="center"/>
    </xf>
    <xf borderId="20" fillId="6" fontId="3" numFmtId="3" xfId="0" applyAlignment="1" applyBorder="1" applyFill="1" applyFont="1" applyNumberFormat="1">
      <alignment horizontal="center"/>
    </xf>
    <xf borderId="8" fillId="5" fontId="5" numFmtId="0" xfId="0" applyAlignment="1" applyBorder="1" applyFont="1">
      <alignment horizontal="center"/>
    </xf>
  </cellXfs>
  <cellStyles count="1">
    <cellStyle xfId="0" name="Normal" builtinId="0"/>
  </cellStyles>
  <dxfs count="1">
    <dxf>
      <font>
        <color rgb="FFFF000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86"/>
    <col customWidth="1" min="2" max="13" width="6.86"/>
    <col customWidth="1" min="14" max="26" width="8.71"/>
  </cols>
  <sheetData>
    <row r="1" ht="13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3.5" customHeight="1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6.75" customHeight="1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15.0" customHeight="1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2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ht="13.5" customHeight="1">
      <c r="A5" s="14"/>
      <c r="B5" s="15" t="s">
        <v>3</v>
      </c>
      <c r="C5" s="16" t="s">
        <v>4</v>
      </c>
      <c r="D5" s="17" t="s">
        <v>5</v>
      </c>
      <c r="E5" s="18" t="s">
        <v>6</v>
      </c>
      <c r="F5" s="16" t="s">
        <v>7</v>
      </c>
      <c r="G5" s="17" t="s">
        <v>8</v>
      </c>
      <c r="H5" s="18" t="s">
        <v>9</v>
      </c>
      <c r="I5" s="16" t="s">
        <v>10</v>
      </c>
      <c r="J5" s="17" t="s">
        <v>11</v>
      </c>
      <c r="K5" s="19" t="s">
        <v>12</v>
      </c>
      <c r="L5" s="16" t="s">
        <v>13</v>
      </c>
      <c r="M5" s="20" t="s">
        <v>14</v>
      </c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ht="13.5" customHeight="1">
      <c r="A6" s="21" t="s">
        <v>2</v>
      </c>
      <c r="B6" s="22">
        <v>15000.0</v>
      </c>
      <c r="C6" s="23">
        <f t="shared" ref="C6:M6" si="1">+B29</f>
        <v>13000</v>
      </c>
      <c r="D6" s="24">
        <f t="shared" si="1"/>
        <v>4000</v>
      </c>
      <c r="E6" s="25">
        <f t="shared" si="1"/>
        <v>5500</v>
      </c>
      <c r="F6" s="23">
        <f t="shared" si="1"/>
        <v>3115</v>
      </c>
      <c r="G6" s="24">
        <f t="shared" si="1"/>
        <v>11615</v>
      </c>
      <c r="H6" s="25">
        <f t="shared" si="1"/>
        <v>27115</v>
      </c>
      <c r="I6" s="23">
        <f t="shared" si="1"/>
        <v>37330</v>
      </c>
      <c r="J6" s="24">
        <f t="shared" si="1"/>
        <v>59830</v>
      </c>
      <c r="K6" s="26">
        <f t="shared" si="1"/>
        <v>68330</v>
      </c>
      <c r="L6" s="23">
        <f t="shared" si="1"/>
        <v>43825</v>
      </c>
      <c r="M6" s="27">
        <f t="shared" si="1"/>
        <v>38325</v>
      </c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 ht="6.75" customHeight="1">
      <c r="A7" s="29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5.0" customHeight="1">
      <c r="A8" s="31" t="s">
        <v>15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2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ht="13.5" customHeight="1">
      <c r="A9" s="32" t="s">
        <v>16</v>
      </c>
      <c r="B9" s="33">
        <v>25000.0</v>
      </c>
      <c r="C9" s="34">
        <v>15000.0</v>
      </c>
      <c r="D9" s="35">
        <v>30000.0</v>
      </c>
      <c r="E9" s="36">
        <v>30000.0</v>
      </c>
      <c r="F9" s="34">
        <v>40000.0</v>
      </c>
      <c r="G9" s="35">
        <v>50000.0</v>
      </c>
      <c r="H9" s="36">
        <v>60000.0</v>
      </c>
      <c r="I9" s="34">
        <v>60000.0</v>
      </c>
      <c r="J9" s="35">
        <v>40000.0</v>
      </c>
      <c r="K9" s="37">
        <v>20000.0</v>
      </c>
      <c r="L9" s="34">
        <v>20000.0</v>
      </c>
      <c r="M9" s="38">
        <v>30000.0</v>
      </c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ht="13.5" customHeight="1">
      <c r="A10" s="39" t="s">
        <v>17</v>
      </c>
      <c r="B10" s="40"/>
      <c r="C10" s="41"/>
      <c r="D10" s="42"/>
      <c r="E10" s="43"/>
      <c r="F10" s="41"/>
      <c r="G10" s="42"/>
      <c r="H10" s="43"/>
      <c r="I10" s="41"/>
      <c r="J10" s="42"/>
      <c r="K10" s="44"/>
      <c r="L10" s="41"/>
      <c r="M10" s="45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ht="13.5" customHeight="1">
      <c r="A11" s="46" t="s">
        <v>18</v>
      </c>
      <c r="B11" s="40"/>
      <c r="C11" s="41"/>
      <c r="D11" s="42"/>
      <c r="E11" s="43"/>
      <c r="F11" s="41"/>
      <c r="G11" s="42"/>
      <c r="H11" s="43"/>
      <c r="I11" s="41"/>
      <c r="J11" s="42"/>
      <c r="K11" s="44"/>
      <c r="L11" s="41"/>
      <c r="M11" s="45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ht="13.5" customHeight="1">
      <c r="A12" s="47" t="s">
        <v>19</v>
      </c>
      <c r="B12" s="48"/>
      <c r="C12" s="49"/>
      <c r="D12" s="50"/>
      <c r="E12" s="51"/>
      <c r="F12" s="49"/>
      <c r="G12" s="50"/>
      <c r="H12" s="51"/>
      <c r="I12" s="49"/>
      <c r="J12" s="50"/>
      <c r="K12" s="52"/>
      <c r="L12" s="49"/>
      <c r="M12" s="5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ht="13.5" customHeight="1">
      <c r="A13" s="21" t="s">
        <v>20</v>
      </c>
      <c r="B13" s="54">
        <f t="shared" ref="B13:M13" si="2">SUM(B9:B12)</f>
        <v>25000</v>
      </c>
      <c r="C13" s="55">
        <f t="shared" si="2"/>
        <v>15000</v>
      </c>
      <c r="D13" s="56">
        <f t="shared" si="2"/>
        <v>30000</v>
      </c>
      <c r="E13" s="57">
        <f t="shared" si="2"/>
        <v>30000</v>
      </c>
      <c r="F13" s="55">
        <f t="shared" si="2"/>
        <v>40000</v>
      </c>
      <c r="G13" s="56">
        <f t="shared" si="2"/>
        <v>50000</v>
      </c>
      <c r="H13" s="57">
        <f t="shared" si="2"/>
        <v>60000</v>
      </c>
      <c r="I13" s="55">
        <f t="shared" si="2"/>
        <v>60000</v>
      </c>
      <c r="J13" s="56">
        <f t="shared" si="2"/>
        <v>40000</v>
      </c>
      <c r="K13" s="58">
        <f t="shared" si="2"/>
        <v>20000</v>
      </c>
      <c r="L13" s="55">
        <f t="shared" si="2"/>
        <v>20000</v>
      </c>
      <c r="M13" s="59">
        <f t="shared" si="2"/>
        <v>30000</v>
      </c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6.75" customHeight="1">
      <c r="A14" s="29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5.0" customHeight="1">
      <c r="A15" s="60" t="s">
        <v>21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2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ht="13.5" customHeight="1">
      <c r="A16" s="61" t="s">
        <v>22</v>
      </c>
      <c r="B16" s="62">
        <f t="shared" ref="B16:M16" si="3">0.2*B9</f>
        <v>5000</v>
      </c>
      <c r="C16" s="63">
        <f t="shared" si="3"/>
        <v>3000</v>
      </c>
      <c r="D16" s="64">
        <f t="shared" si="3"/>
        <v>6000</v>
      </c>
      <c r="E16" s="65">
        <f t="shared" si="3"/>
        <v>6000</v>
      </c>
      <c r="F16" s="63">
        <f t="shared" si="3"/>
        <v>8000</v>
      </c>
      <c r="G16" s="64">
        <f t="shared" si="3"/>
        <v>10000</v>
      </c>
      <c r="H16" s="65">
        <f t="shared" si="3"/>
        <v>12000</v>
      </c>
      <c r="I16" s="63">
        <f t="shared" si="3"/>
        <v>12000</v>
      </c>
      <c r="J16" s="64">
        <f t="shared" si="3"/>
        <v>8000</v>
      </c>
      <c r="K16" s="66">
        <f t="shared" si="3"/>
        <v>4000</v>
      </c>
      <c r="L16" s="63">
        <f t="shared" si="3"/>
        <v>4000</v>
      </c>
      <c r="M16" s="67">
        <f t="shared" si="3"/>
        <v>6000</v>
      </c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3.5" customHeight="1">
      <c r="A17" s="61" t="s">
        <v>23</v>
      </c>
      <c r="B17" s="62">
        <v>12500.0</v>
      </c>
      <c r="C17" s="63">
        <v>12500.0</v>
      </c>
      <c r="D17" s="64">
        <v>12500.0</v>
      </c>
      <c r="E17" s="65">
        <v>12500.0</v>
      </c>
      <c r="F17" s="63">
        <v>12500.0</v>
      </c>
      <c r="G17" s="64">
        <v>12500.0</v>
      </c>
      <c r="H17" s="65">
        <v>12500.0</v>
      </c>
      <c r="I17" s="63">
        <v>12500.0</v>
      </c>
      <c r="J17" s="64">
        <v>12500.0</v>
      </c>
      <c r="K17" s="66">
        <v>12500.0</v>
      </c>
      <c r="L17" s="63">
        <v>12500.0</v>
      </c>
      <c r="M17" s="67">
        <v>12500.0</v>
      </c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3.5" customHeight="1">
      <c r="A18" s="61" t="s">
        <v>24</v>
      </c>
      <c r="B18" s="62">
        <f t="shared" ref="B18:M18" si="4">6000+0.1*B9</f>
        <v>8500</v>
      </c>
      <c r="C18" s="63">
        <f t="shared" si="4"/>
        <v>7500</v>
      </c>
      <c r="D18" s="68">
        <f t="shared" si="4"/>
        <v>9000</v>
      </c>
      <c r="E18" s="65">
        <f t="shared" si="4"/>
        <v>9000</v>
      </c>
      <c r="F18" s="63">
        <f t="shared" si="4"/>
        <v>10000</v>
      </c>
      <c r="G18" s="68">
        <f t="shared" si="4"/>
        <v>11000</v>
      </c>
      <c r="H18" s="65">
        <f t="shared" si="4"/>
        <v>12000</v>
      </c>
      <c r="I18" s="63">
        <f t="shared" si="4"/>
        <v>12000</v>
      </c>
      <c r="J18" s="68">
        <f t="shared" si="4"/>
        <v>10000</v>
      </c>
      <c r="K18" s="65">
        <f t="shared" si="4"/>
        <v>8000</v>
      </c>
      <c r="L18" s="63">
        <f t="shared" si="4"/>
        <v>8000</v>
      </c>
      <c r="M18" s="67">
        <f t="shared" si="4"/>
        <v>9000</v>
      </c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3.5" customHeight="1">
      <c r="A19" s="61" t="s">
        <v>25</v>
      </c>
      <c r="B19" s="62"/>
      <c r="C19" s="63"/>
      <c r="D19" s="64"/>
      <c r="E19" s="65"/>
      <c r="F19" s="63"/>
      <c r="G19" s="64"/>
      <c r="H19" s="65"/>
      <c r="I19" s="63"/>
      <c r="J19" s="64"/>
      <c r="K19" s="66"/>
      <c r="L19" s="63"/>
      <c r="M19" s="67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3.5" customHeight="1">
      <c r="A20" s="61" t="s">
        <v>26</v>
      </c>
      <c r="B20" s="62">
        <f t="shared" ref="B20:M20" si="5">+$C10/60</f>
        <v>0</v>
      </c>
      <c r="C20" s="63">
        <f t="shared" si="5"/>
        <v>0</v>
      </c>
      <c r="D20" s="64">
        <f t="shared" si="5"/>
        <v>0</v>
      </c>
      <c r="E20" s="65">
        <f t="shared" si="5"/>
        <v>0</v>
      </c>
      <c r="F20" s="63">
        <f t="shared" si="5"/>
        <v>0</v>
      </c>
      <c r="G20" s="64">
        <f t="shared" si="5"/>
        <v>0</v>
      </c>
      <c r="H20" s="65">
        <f t="shared" si="5"/>
        <v>0</v>
      </c>
      <c r="I20" s="63">
        <f t="shared" si="5"/>
        <v>0</v>
      </c>
      <c r="J20" s="64">
        <f t="shared" si="5"/>
        <v>0</v>
      </c>
      <c r="K20" s="66">
        <f t="shared" si="5"/>
        <v>0</v>
      </c>
      <c r="L20" s="63">
        <f t="shared" si="5"/>
        <v>0</v>
      </c>
      <c r="M20" s="67">
        <f t="shared" si="5"/>
        <v>0</v>
      </c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3.5" customHeight="1">
      <c r="A21" s="61" t="s">
        <v>27</v>
      </c>
      <c r="B21" s="62">
        <v>0.0</v>
      </c>
      <c r="C21" s="63">
        <v>0.0</v>
      </c>
      <c r="D21" s="64">
        <f t="array" ref="D21">+($C10-$C20:C20)*0.004</f>
        <v>0</v>
      </c>
      <c r="E21" s="68">
        <f t="shared" ref="E21:M21" si="6">+($C10-SUM($C20:D20))*0.004</f>
        <v>0</v>
      </c>
      <c r="F21" s="63">
        <f t="shared" si="6"/>
        <v>0</v>
      </c>
      <c r="G21" s="64">
        <f t="shared" si="6"/>
        <v>0</v>
      </c>
      <c r="H21" s="65">
        <f t="shared" si="6"/>
        <v>0</v>
      </c>
      <c r="I21" s="63">
        <f t="shared" si="6"/>
        <v>0</v>
      </c>
      <c r="J21" s="64">
        <f t="shared" si="6"/>
        <v>0</v>
      </c>
      <c r="K21" s="66">
        <f t="shared" si="6"/>
        <v>0</v>
      </c>
      <c r="L21" s="63">
        <f t="shared" si="6"/>
        <v>0</v>
      </c>
      <c r="M21" s="67">
        <f t="shared" si="6"/>
        <v>0</v>
      </c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3.5" customHeight="1">
      <c r="A22" s="69" t="s">
        <v>28</v>
      </c>
      <c r="B22" s="62">
        <v>0.0</v>
      </c>
      <c r="C22" s="63">
        <v>0.0</v>
      </c>
      <c r="D22" s="64">
        <v>0.0</v>
      </c>
      <c r="E22" s="65">
        <v>0.0</v>
      </c>
      <c r="F22" s="63">
        <v>0.0</v>
      </c>
      <c r="G22" s="64">
        <v>0.0</v>
      </c>
      <c r="H22" s="65">
        <v>0.0</v>
      </c>
      <c r="I22" s="63">
        <v>0.0</v>
      </c>
      <c r="J22" s="64">
        <v>0.0</v>
      </c>
      <c r="K22" s="66">
        <v>0.0</v>
      </c>
      <c r="L22" s="63">
        <v>0.0</v>
      </c>
      <c r="M22" s="67">
        <v>0.0</v>
      </c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3.5" customHeight="1">
      <c r="A23" s="69" t="s">
        <v>29</v>
      </c>
      <c r="B23" s="65">
        <v>0.0</v>
      </c>
      <c r="C23" s="63"/>
      <c r="D23" s="64"/>
      <c r="E23" s="65">
        <f>+SUM(B9:D9)*0.21-SUM(B16:D17)*0.21</f>
        <v>3885</v>
      </c>
      <c r="F23" s="63"/>
      <c r="G23" s="64"/>
      <c r="H23" s="65">
        <f>+SUM(E9:G9)*0.21-SUM(E16:G17)*0.21</f>
        <v>12285</v>
      </c>
      <c r="I23" s="63"/>
      <c r="J23" s="64"/>
      <c r="K23" s="65">
        <f>+SUM(H9:J9)*0.21-SUM(H16:J17)*0.21</f>
        <v>19005</v>
      </c>
      <c r="L23" s="63"/>
      <c r="M23" s="67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3.5" customHeight="1">
      <c r="A24" s="70" t="s">
        <v>30</v>
      </c>
      <c r="B24" s="71">
        <v>1000.0</v>
      </c>
      <c r="C24" s="72">
        <v>1000.0</v>
      </c>
      <c r="D24" s="73">
        <v>1000.0</v>
      </c>
      <c r="E24" s="74">
        <v>1000.0</v>
      </c>
      <c r="F24" s="72">
        <v>1000.0</v>
      </c>
      <c r="G24" s="73">
        <v>1000.0</v>
      </c>
      <c r="H24" s="74">
        <v>1000.0</v>
      </c>
      <c r="I24" s="72">
        <v>1000.0</v>
      </c>
      <c r="J24" s="73">
        <v>1000.0</v>
      </c>
      <c r="K24" s="75">
        <v>1000.0</v>
      </c>
      <c r="L24" s="72">
        <v>1000.0</v>
      </c>
      <c r="M24" s="76">
        <v>1000.0</v>
      </c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3.5" customHeight="1">
      <c r="A25" s="21" t="s">
        <v>20</v>
      </c>
      <c r="B25" s="54">
        <f t="shared" ref="B25:M25" si="7">SUM(B16:B24)</f>
        <v>27000</v>
      </c>
      <c r="C25" s="55">
        <f t="shared" si="7"/>
        <v>24000</v>
      </c>
      <c r="D25" s="56">
        <f t="shared" si="7"/>
        <v>28500</v>
      </c>
      <c r="E25" s="57">
        <f t="shared" si="7"/>
        <v>32385</v>
      </c>
      <c r="F25" s="55">
        <f t="shared" si="7"/>
        <v>31500</v>
      </c>
      <c r="G25" s="56">
        <f t="shared" si="7"/>
        <v>34500</v>
      </c>
      <c r="H25" s="57">
        <f t="shared" si="7"/>
        <v>49785</v>
      </c>
      <c r="I25" s="55">
        <f t="shared" si="7"/>
        <v>37500</v>
      </c>
      <c r="J25" s="56">
        <f t="shared" si="7"/>
        <v>31500</v>
      </c>
      <c r="K25" s="58">
        <f t="shared" si="7"/>
        <v>44505</v>
      </c>
      <c r="L25" s="55">
        <f t="shared" si="7"/>
        <v>25500</v>
      </c>
      <c r="M25" s="59">
        <f t="shared" si="7"/>
        <v>28500</v>
      </c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 ht="6.75" customHeight="1">
      <c r="A26" s="29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5.0" customHeight="1">
      <c r="A27" s="10" t="s">
        <v>31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2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ht="13.5" customHeight="1">
      <c r="A28" s="14"/>
      <c r="B28" s="15" t="s">
        <v>3</v>
      </c>
      <c r="C28" s="16" t="s">
        <v>4</v>
      </c>
      <c r="D28" s="17" t="s">
        <v>5</v>
      </c>
      <c r="E28" s="18" t="s">
        <v>6</v>
      </c>
      <c r="F28" s="16" t="s">
        <v>7</v>
      </c>
      <c r="G28" s="17" t="s">
        <v>8</v>
      </c>
      <c r="H28" s="18" t="s">
        <v>9</v>
      </c>
      <c r="I28" s="16" t="s">
        <v>10</v>
      </c>
      <c r="J28" s="17" t="s">
        <v>11</v>
      </c>
      <c r="K28" s="19" t="s">
        <v>12</v>
      </c>
      <c r="L28" s="16" t="s">
        <v>13</v>
      </c>
      <c r="M28" s="20" t="s">
        <v>14</v>
      </c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ht="13.5" customHeight="1">
      <c r="A29" s="21" t="s">
        <v>31</v>
      </c>
      <c r="B29" s="54">
        <f t="shared" ref="B29:M29" si="8">+B6+B13-B25</f>
        <v>13000</v>
      </c>
      <c r="C29" s="55">
        <f t="shared" si="8"/>
        <v>4000</v>
      </c>
      <c r="D29" s="77">
        <f t="shared" si="8"/>
        <v>5500</v>
      </c>
      <c r="E29" s="57">
        <f t="shared" si="8"/>
        <v>3115</v>
      </c>
      <c r="F29" s="55">
        <f t="shared" si="8"/>
        <v>11615</v>
      </c>
      <c r="G29" s="56">
        <f t="shared" si="8"/>
        <v>27115</v>
      </c>
      <c r="H29" s="57">
        <f t="shared" si="8"/>
        <v>37330</v>
      </c>
      <c r="I29" s="55">
        <f t="shared" si="8"/>
        <v>59830</v>
      </c>
      <c r="J29" s="56">
        <f t="shared" si="8"/>
        <v>68330</v>
      </c>
      <c r="K29" s="57">
        <f t="shared" si="8"/>
        <v>43825</v>
      </c>
      <c r="L29" s="55">
        <f t="shared" si="8"/>
        <v>38325</v>
      </c>
      <c r="M29" s="78">
        <f t="shared" si="8"/>
        <v>39825</v>
      </c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 ht="13.5" customHeight="1">
      <c r="A30" s="79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ht="13.5" customHeight="1">
      <c r="A31" s="29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3.5" customHeight="1">
      <c r="A32" s="29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3.5" customHeight="1">
      <c r="A33" s="29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3.5" customHeight="1">
      <c r="A34" s="29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3.5" customHeight="1">
      <c r="A35" s="29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3.5" customHeight="1">
      <c r="A36" s="29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3.5" customHeight="1">
      <c r="A37" s="29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3.5" customHeight="1">
      <c r="A38" s="29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3.5" customHeight="1">
      <c r="A39" s="29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3.5" customHeight="1">
      <c r="A40" s="29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3.5" customHeight="1">
      <c r="A41" s="29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3.5" customHeight="1">
      <c r="A42" s="29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3.5" customHeight="1">
      <c r="A43" s="29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3.5" customHeight="1">
      <c r="A44" s="29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3.5" customHeight="1">
      <c r="A45" s="29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3.5" customHeight="1">
      <c r="A46" s="29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3.5" customHeight="1">
      <c r="A47" s="29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3.5" customHeight="1">
      <c r="A48" s="29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3.5" customHeight="1">
      <c r="A49" s="29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3.5" customHeight="1">
      <c r="A50" s="29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3.5" customHeight="1">
      <c r="A51" s="29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3.5" customHeight="1">
      <c r="A52" s="29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3.5" customHeight="1">
      <c r="A53" s="29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3.5" customHeight="1">
      <c r="A54" s="29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3.5" customHeight="1">
      <c r="A55" s="29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3.5" customHeight="1">
      <c r="A56" s="29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3.5" customHeight="1">
      <c r="A57" s="29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3.5" customHeight="1">
      <c r="A58" s="29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3.5" customHeight="1">
      <c r="A59" s="29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3.5" customHeight="1">
      <c r="A60" s="29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3.5" customHeight="1">
      <c r="A61" s="29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3.5" customHeight="1">
      <c r="A62" s="29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3.5" customHeight="1">
      <c r="A63" s="29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3.5" customHeight="1">
      <c r="A64" s="29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3.5" customHeight="1">
      <c r="A65" s="29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3.5" customHeight="1">
      <c r="A66" s="29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3.5" customHeight="1">
      <c r="A67" s="29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3.5" customHeight="1">
      <c r="A68" s="29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3.5" customHeight="1">
      <c r="A69" s="29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3.5" customHeight="1">
      <c r="A70" s="29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3.5" customHeight="1">
      <c r="A71" s="29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3.5" customHeight="1">
      <c r="A72" s="29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3.5" customHeight="1">
      <c r="A73" s="29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3.5" customHeight="1">
      <c r="A74" s="29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3.5" customHeight="1">
      <c r="A75" s="29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3.5" customHeight="1">
      <c r="A76" s="29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3.5" customHeight="1">
      <c r="A77" s="29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3.5" customHeight="1">
      <c r="A78" s="29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3.5" customHeight="1">
      <c r="A79" s="29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3.5" customHeight="1">
      <c r="A80" s="29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3.5" customHeight="1">
      <c r="A81" s="29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3.5" customHeight="1">
      <c r="A82" s="29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3.5" customHeight="1">
      <c r="A83" s="29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3.5" customHeight="1">
      <c r="A84" s="29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3.5" customHeight="1">
      <c r="A85" s="29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3.5" customHeight="1">
      <c r="A86" s="29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3.5" customHeight="1">
      <c r="A87" s="29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3.5" customHeight="1">
      <c r="A88" s="29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3.5" customHeight="1">
      <c r="A89" s="29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3.5" customHeight="1">
      <c r="A90" s="29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3.5" customHeight="1">
      <c r="A91" s="29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3.5" customHeight="1">
      <c r="A92" s="29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3.5" customHeight="1">
      <c r="A93" s="29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3.5" customHeight="1">
      <c r="A94" s="29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3.5" customHeight="1">
      <c r="A95" s="29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3.5" customHeight="1">
      <c r="A96" s="29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3.5" customHeight="1">
      <c r="A97" s="29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3.5" customHeight="1">
      <c r="A98" s="29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3.5" customHeight="1">
      <c r="A99" s="29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3.5" customHeight="1">
      <c r="A100" s="29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3.5" customHeight="1">
      <c r="A101" s="29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3.5" customHeight="1">
      <c r="A102" s="29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3.5" customHeight="1">
      <c r="A103" s="29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3.5" customHeight="1">
      <c r="A104" s="29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3.5" customHeight="1">
      <c r="A105" s="29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3.5" customHeight="1">
      <c r="A106" s="29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3.5" customHeight="1">
      <c r="A107" s="29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3.5" customHeight="1">
      <c r="A108" s="29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3.5" customHeight="1">
      <c r="A109" s="29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3.5" customHeight="1">
      <c r="A110" s="29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3.5" customHeight="1">
      <c r="A111" s="29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3.5" customHeight="1">
      <c r="A112" s="29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3.5" customHeight="1">
      <c r="A113" s="29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3.5" customHeight="1">
      <c r="A114" s="29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3.5" customHeight="1">
      <c r="A115" s="29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3.5" customHeight="1">
      <c r="A116" s="29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3.5" customHeight="1">
      <c r="A117" s="29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3.5" customHeight="1">
      <c r="A118" s="29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3.5" customHeight="1">
      <c r="A119" s="29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3.5" customHeight="1">
      <c r="A120" s="29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3.5" customHeight="1">
      <c r="A121" s="29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3.5" customHeight="1">
      <c r="A122" s="29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3.5" customHeight="1">
      <c r="A123" s="29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3.5" customHeight="1">
      <c r="A124" s="29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3.5" customHeight="1">
      <c r="A125" s="29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3.5" customHeight="1">
      <c r="A126" s="29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3.5" customHeight="1">
      <c r="A127" s="29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3.5" customHeight="1">
      <c r="A128" s="29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3.5" customHeight="1">
      <c r="A129" s="29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3.5" customHeight="1">
      <c r="A130" s="29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3.5" customHeight="1">
      <c r="A131" s="29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3.5" customHeight="1">
      <c r="A132" s="29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3.5" customHeight="1">
      <c r="A133" s="29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3.5" customHeight="1">
      <c r="A134" s="29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3.5" customHeight="1">
      <c r="A135" s="29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3.5" customHeight="1">
      <c r="A136" s="29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3.5" customHeight="1">
      <c r="A137" s="29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3.5" customHeight="1">
      <c r="A138" s="29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3.5" customHeight="1">
      <c r="A139" s="29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3.5" customHeight="1">
      <c r="A140" s="29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3.5" customHeight="1">
      <c r="A141" s="29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3.5" customHeight="1">
      <c r="A142" s="29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3.5" customHeight="1">
      <c r="A143" s="29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3.5" customHeight="1">
      <c r="A144" s="29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3.5" customHeight="1">
      <c r="A145" s="29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3.5" customHeight="1">
      <c r="A146" s="29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3.5" customHeight="1">
      <c r="A147" s="29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3.5" customHeight="1">
      <c r="A148" s="29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3.5" customHeight="1">
      <c r="A149" s="29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3.5" customHeight="1">
      <c r="A150" s="29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3.5" customHeight="1">
      <c r="A151" s="29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3.5" customHeight="1">
      <c r="A152" s="29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3.5" customHeight="1">
      <c r="A153" s="29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3.5" customHeight="1">
      <c r="A154" s="29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3.5" customHeight="1">
      <c r="A155" s="29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3.5" customHeight="1">
      <c r="A156" s="29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3.5" customHeight="1">
      <c r="A157" s="29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3.5" customHeight="1">
      <c r="A158" s="29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3.5" customHeight="1">
      <c r="A159" s="29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3.5" customHeight="1">
      <c r="A160" s="29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3.5" customHeight="1">
      <c r="A161" s="29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3.5" customHeight="1">
      <c r="A162" s="29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3.5" customHeight="1">
      <c r="A163" s="29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3.5" customHeight="1">
      <c r="A164" s="29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3.5" customHeight="1">
      <c r="A165" s="29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3.5" customHeight="1">
      <c r="A166" s="29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3.5" customHeight="1">
      <c r="A167" s="29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3.5" customHeight="1">
      <c r="A168" s="29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3.5" customHeight="1">
      <c r="A169" s="29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3.5" customHeight="1">
      <c r="A170" s="29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3.5" customHeight="1">
      <c r="A171" s="29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3.5" customHeight="1">
      <c r="A172" s="29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3.5" customHeight="1">
      <c r="A173" s="29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3.5" customHeight="1">
      <c r="A174" s="29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3.5" customHeight="1">
      <c r="A175" s="29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3.5" customHeight="1">
      <c r="A176" s="29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3.5" customHeight="1">
      <c r="A177" s="29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3.5" customHeight="1">
      <c r="A178" s="29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3.5" customHeight="1">
      <c r="A179" s="29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3.5" customHeight="1">
      <c r="A180" s="29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3.5" customHeight="1">
      <c r="A181" s="29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3.5" customHeight="1">
      <c r="A182" s="29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3.5" customHeight="1">
      <c r="A183" s="29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3.5" customHeight="1">
      <c r="A184" s="29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3.5" customHeight="1">
      <c r="A185" s="29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3.5" customHeight="1">
      <c r="A186" s="29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3.5" customHeight="1">
      <c r="A187" s="29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3.5" customHeight="1">
      <c r="A188" s="29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3.5" customHeight="1">
      <c r="A189" s="29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3.5" customHeight="1">
      <c r="A190" s="29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3.5" customHeight="1">
      <c r="A191" s="29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3.5" customHeight="1">
      <c r="A192" s="29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3.5" customHeight="1">
      <c r="A193" s="29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3.5" customHeight="1">
      <c r="A194" s="29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3.5" customHeight="1">
      <c r="A195" s="29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3.5" customHeight="1">
      <c r="A196" s="29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3.5" customHeight="1">
      <c r="A197" s="29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3.5" customHeight="1">
      <c r="A198" s="29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3.5" customHeight="1">
      <c r="A199" s="29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3.5" customHeight="1">
      <c r="A200" s="29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3.5" customHeight="1">
      <c r="A201" s="29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3.5" customHeight="1">
      <c r="A202" s="29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3.5" customHeight="1">
      <c r="A203" s="29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3.5" customHeight="1">
      <c r="A204" s="29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3.5" customHeight="1">
      <c r="A205" s="29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3.5" customHeight="1">
      <c r="A206" s="29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3.5" customHeight="1">
      <c r="A207" s="29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3.5" customHeight="1">
      <c r="A208" s="29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3.5" customHeight="1">
      <c r="A209" s="29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3.5" customHeight="1">
      <c r="A210" s="29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3.5" customHeight="1">
      <c r="A211" s="29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3.5" customHeight="1">
      <c r="A212" s="29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3.5" customHeight="1">
      <c r="A213" s="29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3.5" customHeight="1">
      <c r="A214" s="29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3.5" customHeight="1">
      <c r="A215" s="29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3.5" customHeight="1">
      <c r="A216" s="29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3.5" customHeight="1">
      <c r="A217" s="29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3.5" customHeight="1">
      <c r="A218" s="29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3.5" customHeight="1">
      <c r="A219" s="29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3.5" customHeight="1">
      <c r="A220" s="29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3.5" customHeight="1">
      <c r="A221" s="29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3.5" customHeight="1">
      <c r="A222" s="29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3.5" customHeight="1">
      <c r="A223" s="29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3.5" customHeight="1">
      <c r="A224" s="29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3.5" customHeight="1">
      <c r="A225" s="29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3.5" customHeight="1">
      <c r="A226" s="29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3.5" customHeight="1">
      <c r="A227" s="29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3.5" customHeight="1">
      <c r="A228" s="29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3.5" customHeight="1">
      <c r="A229" s="29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3.5" customHeight="1">
      <c r="A230" s="29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3.5" customHeight="1">
      <c r="A231" s="29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3.5" customHeight="1">
      <c r="A232" s="29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3.5" customHeight="1">
      <c r="A233" s="29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3.5" customHeight="1">
      <c r="A234" s="29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3.5" customHeight="1">
      <c r="A235" s="29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3.5" customHeight="1">
      <c r="A236" s="29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3.5" customHeight="1">
      <c r="A237" s="29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3.5" customHeight="1">
      <c r="A238" s="29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3.5" customHeight="1">
      <c r="A239" s="29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3.5" customHeight="1">
      <c r="A240" s="29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3.5" customHeight="1">
      <c r="A241" s="29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3.5" customHeight="1">
      <c r="A242" s="29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3.5" customHeight="1">
      <c r="A243" s="29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3.5" customHeight="1">
      <c r="A244" s="29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3.5" customHeight="1">
      <c r="A245" s="29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3.5" customHeight="1">
      <c r="A246" s="29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3.5" customHeight="1">
      <c r="A247" s="29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3.5" customHeight="1">
      <c r="A248" s="29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3.5" customHeight="1">
      <c r="A249" s="29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3.5" customHeight="1">
      <c r="A250" s="29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3.5" customHeight="1">
      <c r="A251" s="29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3.5" customHeight="1">
      <c r="A252" s="29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3.5" customHeight="1">
      <c r="A253" s="29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3.5" customHeight="1">
      <c r="A254" s="29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3.5" customHeight="1">
      <c r="A255" s="29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3.5" customHeight="1">
      <c r="A256" s="29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3.5" customHeight="1">
      <c r="A257" s="29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3.5" customHeight="1">
      <c r="A258" s="29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3.5" customHeight="1">
      <c r="A259" s="29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3.5" customHeight="1">
      <c r="A260" s="29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3.5" customHeight="1">
      <c r="A261" s="29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3.5" customHeight="1">
      <c r="A262" s="29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3.5" customHeight="1">
      <c r="A263" s="29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3.5" customHeight="1">
      <c r="A264" s="29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3.5" customHeight="1">
      <c r="A265" s="29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3.5" customHeight="1">
      <c r="A266" s="29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3.5" customHeight="1">
      <c r="A267" s="29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3.5" customHeight="1">
      <c r="A268" s="29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3.5" customHeight="1">
      <c r="A269" s="29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3.5" customHeight="1">
      <c r="A270" s="29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3.5" customHeight="1">
      <c r="A271" s="29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3.5" customHeight="1">
      <c r="A272" s="29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3.5" customHeight="1">
      <c r="A273" s="29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3.5" customHeight="1">
      <c r="A274" s="29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3.5" customHeight="1">
      <c r="A275" s="29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3.5" customHeight="1">
      <c r="A276" s="29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3.5" customHeight="1">
      <c r="A277" s="29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3.5" customHeight="1">
      <c r="A278" s="29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3.5" customHeight="1">
      <c r="A279" s="29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3.5" customHeight="1">
      <c r="A280" s="29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3.5" customHeight="1">
      <c r="A281" s="29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3.5" customHeight="1">
      <c r="A282" s="29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3.5" customHeight="1">
      <c r="A283" s="29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3.5" customHeight="1">
      <c r="A284" s="29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3.5" customHeight="1">
      <c r="A285" s="29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3.5" customHeight="1">
      <c r="A286" s="29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3.5" customHeight="1">
      <c r="A287" s="29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3.5" customHeight="1">
      <c r="A288" s="29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3.5" customHeight="1">
      <c r="A289" s="29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3.5" customHeight="1">
      <c r="A290" s="29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3.5" customHeight="1">
      <c r="A291" s="29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3.5" customHeight="1">
      <c r="A292" s="29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3.5" customHeight="1">
      <c r="A293" s="29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3.5" customHeight="1">
      <c r="A294" s="29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3.5" customHeight="1">
      <c r="A295" s="29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3.5" customHeight="1">
      <c r="A296" s="29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3.5" customHeight="1">
      <c r="A297" s="29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3.5" customHeight="1">
      <c r="A298" s="29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3.5" customHeight="1">
      <c r="A299" s="29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3.5" customHeight="1">
      <c r="A300" s="29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3.5" customHeight="1">
      <c r="A301" s="29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3.5" customHeight="1">
      <c r="A302" s="29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3.5" customHeight="1">
      <c r="A303" s="29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3.5" customHeight="1">
      <c r="A304" s="29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3.5" customHeight="1">
      <c r="A305" s="29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3.5" customHeight="1">
      <c r="A306" s="29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3.5" customHeight="1">
      <c r="A307" s="29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3.5" customHeight="1">
      <c r="A308" s="29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3.5" customHeight="1">
      <c r="A309" s="29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3.5" customHeight="1">
      <c r="A310" s="29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3.5" customHeight="1">
      <c r="A311" s="29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3.5" customHeight="1">
      <c r="A312" s="29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3.5" customHeight="1">
      <c r="A313" s="29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3.5" customHeight="1">
      <c r="A314" s="29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3.5" customHeight="1">
      <c r="A315" s="29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3.5" customHeight="1">
      <c r="A316" s="29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3.5" customHeight="1">
      <c r="A317" s="29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3.5" customHeight="1">
      <c r="A318" s="29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3.5" customHeight="1">
      <c r="A319" s="29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3.5" customHeight="1">
      <c r="A320" s="29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3.5" customHeight="1">
      <c r="A321" s="29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3.5" customHeight="1">
      <c r="A322" s="29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3.5" customHeight="1">
      <c r="A323" s="29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3.5" customHeight="1">
      <c r="A324" s="29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3.5" customHeight="1">
      <c r="A325" s="29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3.5" customHeight="1">
      <c r="A326" s="29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3.5" customHeight="1">
      <c r="A327" s="29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3.5" customHeight="1">
      <c r="A328" s="29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3.5" customHeight="1">
      <c r="A329" s="29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3.5" customHeight="1">
      <c r="A330" s="29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3.5" customHeight="1">
      <c r="A331" s="29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3.5" customHeight="1">
      <c r="A332" s="29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3.5" customHeight="1">
      <c r="A333" s="29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3.5" customHeight="1">
      <c r="A334" s="29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3.5" customHeight="1">
      <c r="A335" s="29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3.5" customHeight="1">
      <c r="A336" s="29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3.5" customHeight="1">
      <c r="A337" s="29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3.5" customHeight="1">
      <c r="A338" s="29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3.5" customHeight="1">
      <c r="A339" s="29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3.5" customHeight="1">
      <c r="A340" s="29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3.5" customHeight="1">
      <c r="A341" s="29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3.5" customHeight="1">
      <c r="A342" s="29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3.5" customHeight="1">
      <c r="A343" s="29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3.5" customHeight="1">
      <c r="A344" s="29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3.5" customHeight="1">
      <c r="A345" s="29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3.5" customHeight="1">
      <c r="A346" s="29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3.5" customHeight="1">
      <c r="A347" s="29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3.5" customHeight="1">
      <c r="A348" s="29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3.5" customHeight="1">
      <c r="A349" s="29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3.5" customHeight="1">
      <c r="A350" s="29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3.5" customHeight="1">
      <c r="A351" s="29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3.5" customHeight="1">
      <c r="A352" s="29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3.5" customHeight="1">
      <c r="A353" s="29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3.5" customHeight="1">
      <c r="A354" s="29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3.5" customHeight="1">
      <c r="A355" s="29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3.5" customHeight="1">
      <c r="A356" s="29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3.5" customHeight="1">
      <c r="A357" s="29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3.5" customHeight="1">
      <c r="A358" s="29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3.5" customHeight="1">
      <c r="A359" s="29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3.5" customHeight="1">
      <c r="A360" s="29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3.5" customHeight="1">
      <c r="A361" s="29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3.5" customHeight="1">
      <c r="A362" s="29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3.5" customHeight="1">
      <c r="A363" s="29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3.5" customHeight="1">
      <c r="A364" s="29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3.5" customHeight="1">
      <c r="A365" s="29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3.5" customHeight="1">
      <c r="A366" s="29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3.5" customHeight="1">
      <c r="A367" s="29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3.5" customHeight="1">
      <c r="A368" s="29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3.5" customHeight="1">
      <c r="A369" s="29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3.5" customHeight="1">
      <c r="A370" s="29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3.5" customHeight="1">
      <c r="A371" s="29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3.5" customHeight="1">
      <c r="A372" s="29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3.5" customHeight="1">
      <c r="A373" s="29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3.5" customHeight="1">
      <c r="A374" s="29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3.5" customHeight="1">
      <c r="A375" s="29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3.5" customHeight="1">
      <c r="A376" s="29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3.5" customHeight="1">
      <c r="A377" s="29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3.5" customHeight="1">
      <c r="A378" s="29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3.5" customHeight="1">
      <c r="A379" s="29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3.5" customHeight="1">
      <c r="A380" s="29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3.5" customHeight="1">
      <c r="A381" s="29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3.5" customHeight="1">
      <c r="A382" s="29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3.5" customHeight="1">
      <c r="A383" s="29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3.5" customHeight="1">
      <c r="A384" s="29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3.5" customHeight="1">
      <c r="A385" s="29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3.5" customHeight="1">
      <c r="A386" s="29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3.5" customHeight="1">
      <c r="A387" s="29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3.5" customHeight="1">
      <c r="A388" s="29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3.5" customHeight="1">
      <c r="A389" s="29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3.5" customHeight="1">
      <c r="A390" s="29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3.5" customHeight="1">
      <c r="A391" s="29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3.5" customHeight="1">
      <c r="A392" s="29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3.5" customHeight="1">
      <c r="A393" s="29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3.5" customHeight="1">
      <c r="A394" s="29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3.5" customHeight="1">
      <c r="A395" s="29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3.5" customHeight="1">
      <c r="A396" s="29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3.5" customHeight="1">
      <c r="A397" s="29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3.5" customHeight="1">
      <c r="A398" s="29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3.5" customHeight="1">
      <c r="A399" s="29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3.5" customHeight="1">
      <c r="A400" s="29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3.5" customHeight="1">
      <c r="A401" s="29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3.5" customHeight="1">
      <c r="A402" s="29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3.5" customHeight="1">
      <c r="A403" s="29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3.5" customHeight="1">
      <c r="A404" s="29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3.5" customHeight="1">
      <c r="A405" s="29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3.5" customHeight="1">
      <c r="A406" s="29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3.5" customHeight="1">
      <c r="A407" s="29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3.5" customHeight="1">
      <c r="A408" s="29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3.5" customHeight="1">
      <c r="A409" s="29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3.5" customHeight="1">
      <c r="A410" s="29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3.5" customHeight="1">
      <c r="A411" s="29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3.5" customHeight="1">
      <c r="A412" s="29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3.5" customHeight="1">
      <c r="A413" s="29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3.5" customHeight="1">
      <c r="A414" s="29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3.5" customHeight="1">
      <c r="A415" s="29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3.5" customHeight="1">
      <c r="A416" s="29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3.5" customHeight="1">
      <c r="A417" s="29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3.5" customHeight="1">
      <c r="A418" s="29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3.5" customHeight="1">
      <c r="A419" s="29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3.5" customHeight="1">
      <c r="A420" s="29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3.5" customHeight="1">
      <c r="A421" s="29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3.5" customHeight="1">
      <c r="A422" s="29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3.5" customHeight="1">
      <c r="A423" s="29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3.5" customHeight="1">
      <c r="A424" s="29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3.5" customHeight="1">
      <c r="A425" s="29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3.5" customHeight="1">
      <c r="A426" s="29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3.5" customHeight="1">
      <c r="A427" s="29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3.5" customHeight="1">
      <c r="A428" s="29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3.5" customHeight="1">
      <c r="A429" s="29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3.5" customHeight="1">
      <c r="A430" s="29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3.5" customHeight="1">
      <c r="A431" s="29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3.5" customHeight="1">
      <c r="A432" s="29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3.5" customHeight="1">
      <c r="A433" s="29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3.5" customHeight="1">
      <c r="A434" s="29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3.5" customHeight="1">
      <c r="A435" s="29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3.5" customHeight="1">
      <c r="A436" s="29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3.5" customHeight="1">
      <c r="A437" s="29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3.5" customHeight="1">
      <c r="A438" s="29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3.5" customHeight="1">
      <c r="A439" s="29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3.5" customHeight="1">
      <c r="A440" s="29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3.5" customHeight="1">
      <c r="A441" s="29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3.5" customHeight="1">
      <c r="A442" s="29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3.5" customHeight="1">
      <c r="A443" s="29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3.5" customHeight="1">
      <c r="A444" s="29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3.5" customHeight="1">
      <c r="A445" s="29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3.5" customHeight="1">
      <c r="A446" s="29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3.5" customHeight="1">
      <c r="A447" s="29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3.5" customHeight="1">
      <c r="A448" s="29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3.5" customHeight="1">
      <c r="A449" s="29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3.5" customHeight="1">
      <c r="A450" s="29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3.5" customHeight="1">
      <c r="A451" s="29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3.5" customHeight="1">
      <c r="A452" s="29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3.5" customHeight="1">
      <c r="A453" s="29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3.5" customHeight="1">
      <c r="A454" s="29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3.5" customHeight="1">
      <c r="A455" s="29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3.5" customHeight="1">
      <c r="A456" s="29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3.5" customHeight="1">
      <c r="A457" s="29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3.5" customHeight="1">
      <c r="A458" s="29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3.5" customHeight="1">
      <c r="A459" s="29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3.5" customHeight="1">
      <c r="A460" s="29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3.5" customHeight="1">
      <c r="A461" s="29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3.5" customHeight="1">
      <c r="A462" s="29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3.5" customHeight="1">
      <c r="A463" s="29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3.5" customHeight="1">
      <c r="A464" s="29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3.5" customHeight="1">
      <c r="A465" s="29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3.5" customHeight="1">
      <c r="A466" s="29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3.5" customHeight="1">
      <c r="A467" s="29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3.5" customHeight="1">
      <c r="A468" s="29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3.5" customHeight="1">
      <c r="A469" s="29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3.5" customHeight="1">
      <c r="A470" s="29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3.5" customHeight="1">
      <c r="A471" s="29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3.5" customHeight="1">
      <c r="A472" s="29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3.5" customHeight="1">
      <c r="A473" s="29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3.5" customHeight="1">
      <c r="A474" s="29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3.5" customHeight="1">
      <c r="A475" s="29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3.5" customHeight="1">
      <c r="A476" s="29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3.5" customHeight="1">
      <c r="A477" s="29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3.5" customHeight="1">
      <c r="A478" s="29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3.5" customHeight="1">
      <c r="A479" s="29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3.5" customHeight="1">
      <c r="A480" s="29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3.5" customHeight="1">
      <c r="A481" s="29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3.5" customHeight="1">
      <c r="A482" s="29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3.5" customHeight="1">
      <c r="A483" s="29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3.5" customHeight="1">
      <c r="A484" s="29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3.5" customHeight="1">
      <c r="A485" s="29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3.5" customHeight="1">
      <c r="A486" s="29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3.5" customHeight="1">
      <c r="A487" s="29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3.5" customHeight="1">
      <c r="A488" s="29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3.5" customHeight="1">
      <c r="A489" s="29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3.5" customHeight="1">
      <c r="A490" s="29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3.5" customHeight="1">
      <c r="A491" s="29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3.5" customHeight="1">
      <c r="A492" s="29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3.5" customHeight="1">
      <c r="A493" s="29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3.5" customHeight="1">
      <c r="A494" s="29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3.5" customHeight="1">
      <c r="A495" s="29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3.5" customHeight="1">
      <c r="A496" s="29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3.5" customHeight="1">
      <c r="A497" s="29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3.5" customHeight="1">
      <c r="A498" s="29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3.5" customHeight="1">
      <c r="A499" s="29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3.5" customHeight="1">
      <c r="A500" s="29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3.5" customHeight="1">
      <c r="A501" s="29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3.5" customHeight="1">
      <c r="A502" s="29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3.5" customHeight="1">
      <c r="A503" s="29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3.5" customHeight="1">
      <c r="A504" s="29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3.5" customHeight="1">
      <c r="A505" s="29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3.5" customHeight="1">
      <c r="A506" s="29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3.5" customHeight="1">
      <c r="A507" s="29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3.5" customHeight="1">
      <c r="A508" s="29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3.5" customHeight="1">
      <c r="A509" s="29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3.5" customHeight="1">
      <c r="A510" s="29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3.5" customHeight="1">
      <c r="A511" s="29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3.5" customHeight="1">
      <c r="A512" s="29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3.5" customHeight="1">
      <c r="A513" s="29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3.5" customHeight="1">
      <c r="A514" s="29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3.5" customHeight="1">
      <c r="A515" s="29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3.5" customHeight="1">
      <c r="A516" s="29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3.5" customHeight="1">
      <c r="A517" s="29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3.5" customHeight="1">
      <c r="A518" s="29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3.5" customHeight="1">
      <c r="A519" s="29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3.5" customHeight="1">
      <c r="A520" s="29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3.5" customHeight="1">
      <c r="A521" s="29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3.5" customHeight="1">
      <c r="A522" s="29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3.5" customHeight="1">
      <c r="A523" s="29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3.5" customHeight="1">
      <c r="A524" s="29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3.5" customHeight="1">
      <c r="A525" s="29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3.5" customHeight="1">
      <c r="A526" s="29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3.5" customHeight="1">
      <c r="A527" s="29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3.5" customHeight="1">
      <c r="A528" s="29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3.5" customHeight="1">
      <c r="A529" s="29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3.5" customHeight="1">
      <c r="A530" s="29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3.5" customHeight="1">
      <c r="A531" s="29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3.5" customHeight="1">
      <c r="A532" s="29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3.5" customHeight="1">
      <c r="A533" s="29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3.5" customHeight="1">
      <c r="A534" s="29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3.5" customHeight="1">
      <c r="A535" s="29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3.5" customHeight="1">
      <c r="A536" s="29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3.5" customHeight="1">
      <c r="A537" s="29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3.5" customHeight="1">
      <c r="A538" s="29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3.5" customHeight="1">
      <c r="A539" s="29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3.5" customHeight="1">
      <c r="A540" s="29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3.5" customHeight="1">
      <c r="A541" s="29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3.5" customHeight="1">
      <c r="A542" s="29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3.5" customHeight="1">
      <c r="A543" s="29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3.5" customHeight="1">
      <c r="A544" s="29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3.5" customHeight="1">
      <c r="A545" s="29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3.5" customHeight="1">
      <c r="A546" s="29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3.5" customHeight="1">
      <c r="A547" s="29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3.5" customHeight="1">
      <c r="A548" s="29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3.5" customHeight="1">
      <c r="A549" s="29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3.5" customHeight="1">
      <c r="A550" s="29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3.5" customHeight="1">
      <c r="A551" s="29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3.5" customHeight="1">
      <c r="A552" s="29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3.5" customHeight="1">
      <c r="A553" s="29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3.5" customHeight="1">
      <c r="A554" s="29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3.5" customHeight="1">
      <c r="A555" s="29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3.5" customHeight="1">
      <c r="A556" s="29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3.5" customHeight="1">
      <c r="A557" s="29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3.5" customHeight="1">
      <c r="A558" s="29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3.5" customHeight="1">
      <c r="A559" s="29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3.5" customHeight="1">
      <c r="A560" s="29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3.5" customHeight="1">
      <c r="A561" s="29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3.5" customHeight="1">
      <c r="A562" s="29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3.5" customHeight="1">
      <c r="A563" s="29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3.5" customHeight="1">
      <c r="A564" s="29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3.5" customHeight="1">
      <c r="A565" s="29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3.5" customHeight="1">
      <c r="A566" s="29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3.5" customHeight="1">
      <c r="A567" s="29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3.5" customHeight="1">
      <c r="A568" s="29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3.5" customHeight="1">
      <c r="A569" s="29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3.5" customHeight="1">
      <c r="A570" s="29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3.5" customHeight="1">
      <c r="A571" s="29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3.5" customHeight="1">
      <c r="A572" s="29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3.5" customHeight="1">
      <c r="A573" s="29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3.5" customHeight="1">
      <c r="A574" s="29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3.5" customHeight="1">
      <c r="A575" s="29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3.5" customHeight="1">
      <c r="A576" s="29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3.5" customHeight="1">
      <c r="A577" s="29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3.5" customHeight="1">
      <c r="A578" s="29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3.5" customHeight="1">
      <c r="A579" s="29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3.5" customHeight="1">
      <c r="A580" s="29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3.5" customHeight="1">
      <c r="A581" s="29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3.5" customHeight="1">
      <c r="A582" s="29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3.5" customHeight="1">
      <c r="A583" s="29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3.5" customHeight="1">
      <c r="A584" s="29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3.5" customHeight="1">
      <c r="A585" s="29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3.5" customHeight="1">
      <c r="A586" s="29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3.5" customHeight="1">
      <c r="A587" s="29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3.5" customHeight="1">
      <c r="A588" s="29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3.5" customHeight="1">
      <c r="A589" s="29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3.5" customHeight="1">
      <c r="A590" s="29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3.5" customHeight="1">
      <c r="A591" s="29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3.5" customHeight="1">
      <c r="A592" s="29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3.5" customHeight="1">
      <c r="A593" s="29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3.5" customHeight="1">
      <c r="A594" s="29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3.5" customHeight="1">
      <c r="A595" s="29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3.5" customHeight="1">
      <c r="A596" s="29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3.5" customHeight="1">
      <c r="A597" s="29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3.5" customHeight="1">
      <c r="A598" s="29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3.5" customHeight="1">
      <c r="A599" s="29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3.5" customHeight="1">
      <c r="A600" s="29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3.5" customHeight="1">
      <c r="A601" s="29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3.5" customHeight="1">
      <c r="A602" s="29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3.5" customHeight="1">
      <c r="A603" s="29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3.5" customHeight="1">
      <c r="A604" s="29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3.5" customHeight="1">
      <c r="A605" s="29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3.5" customHeight="1">
      <c r="A606" s="29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3.5" customHeight="1">
      <c r="A607" s="29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3.5" customHeight="1">
      <c r="A608" s="29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3.5" customHeight="1">
      <c r="A609" s="29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3.5" customHeight="1">
      <c r="A610" s="29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3.5" customHeight="1">
      <c r="A611" s="29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3.5" customHeight="1">
      <c r="A612" s="29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3.5" customHeight="1">
      <c r="A613" s="29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3.5" customHeight="1">
      <c r="A614" s="29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3.5" customHeight="1">
      <c r="A615" s="29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3.5" customHeight="1">
      <c r="A616" s="29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3.5" customHeight="1">
      <c r="A617" s="29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3.5" customHeight="1">
      <c r="A618" s="29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3.5" customHeight="1">
      <c r="A619" s="29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3.5" customHeight="1">
      <c r="A620" s="29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3.5" customHeight="1">
      <c r="A621" s="29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3.5" customHeight="1">
      <c r="A622" s="29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3.5" customHeight="1">
      <c r="A623" s="29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3.5" customHeight="1">
      <c r="A624" s="29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3.5" customHeight="1">
      <c r="A625" s="29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3.5" customHeight="1">
      <c r="A626" s="29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3.5" customHeight="1">
      <c r="A627" s="29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3.5" customHeight="1">
      <c r="A628" s="29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3.5" customHeight="1">
      <c r="A629" s="29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3.5" customHeight="1">
      <c r="A630" s="29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3.5" customHeight="1">
      <c r="A631" s="29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3.5" customHeight="1">
      <c r="A632" s="29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3.5" customHeight="1">
      <c r="A633" s="29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3.5" customHeight="1">
      <c r="A634" s="29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3.5" customHeight="1">
      <c r="A635" s="29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3.5" customHeight="1">
      <c r="A636" s="29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3.5" customHeight="1">
      <c r="A637" s="29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3.5" customHeight="1">
      <c r="A638" s="29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3.5" customHeight="1">
      <c r="A639" s="29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3.5" customHeight="1">
      <c r="A640" s="29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3.5" customHeight="1">
      <c r="A641" s="29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3.5" customHeight="1">
      <c r="A642" s="29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3.5" customHeight="1">
      <c r="A643" s="29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3.5" customHeight="1">
      <c r="A644" s="29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3.5" customHeight="1">
      <c r="A645" s="29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3.5" customHeight="1">
      <c r="A646" s="29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3.5" customHeight="1">
      <c r="A647" s="29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3.5" customHeight="1">
      <c r="A648" s="29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3.5" customHeight="1">
      <c r="A649" s="29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3.5" customHeight="1">
      <c r="A650" s="29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3.5" customHeight="1">
      <c r="A651" s="29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3.5" customHeight="1">
      <c r="A652" s="29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3.5" customHeight="1">
      <c r="A653" s="29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3.5" customHeight="1">
      <c r="A654" s="29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3.5" customHeight="1">
      <c r="A655" s="29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3.5" customHeight="1">
      <c r="A656" s="29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3.5" customHeight="1">
      <c r="A657" s="29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3.5" customHeight="1">
      <c r="A658" s="29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3.5" customHeight="1">
      <c r="A659" s="29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3.5" customHeight="1">
      <c r="A660" s="29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3.5" customHeight="1">
      <c r="A661" s="29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3.5" customHeight="1">
      <c r="A662" s="29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3.5" customHeight="1">
      <c r="A663" s="29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3.5" customHeight="1">
      <c r="A664" s="29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3.5" customHeight="1">
      <c r="A665" s="29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3.5" customHeight="1">
      <c r="A666" s="29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3.5" customHeight="1">
      <c r="A667" s="29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3.5" customHeight="1">
      <c r="A668" s="29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3.5" customHeight="1">
      <c r="A669" s="29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3.5" customHeight="1">
      <c r="A670" s="29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3.5" customHeight="1">
      <c r="A671" s="29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3.5" customHeight="1">
      <c r="A672" s="29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3.5" customHeight="1">
      <c r="A673" s="29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3.5" customHeight="1">
      <c r="A674" s="29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3.5" customHeight="1">
      <c r="A675" s="29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3.5" customHeight="1">
      <c r="A676" s="29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3.5" customHeight="1">
      <c r="A677" s="29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3.5" customHeight="1">
      <c r="A678" s="29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3.5" customHeight="1">
      <c r="A679" s="29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3.5" customHeight="1">
      <c r="A680" s="29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3.5" customHeight="1">
      <c r="A681" s="29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3.5" customHeight="1">
      <c r="A682" s="29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3.5" customHeight="1">
      <c r="A683" s="29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3.5" customHeight="1">
      <c r="A684" s="29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3.5" customHeight="1">
      <c r="A685" s="29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3.5" customHeight="1">
      <c r="A686" s="29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3.5" customHeight="1">
      <c r="A687" s="29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3.5" customHeight="1">
      <c r="A688" s="29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3.5" customHeight="1">
      <c r="A689" s="29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3.5" customHeight="1">
      <c r="A690" s="29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3.5" customHeight="1">
      <c r="A691" s="29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3.5" customHeight="1">
      <c r="A692" s="29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3.5" customHeight="1">
      <c r="A693" s="29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3.5" customHeight="1">
      <c r="A694" s="29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3.5" customHeight="1">
      <c r="A695" s="29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3.5" customHeight="1">
      <c r="A696" s="29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3.5" customHeight="1">
      <c r="A697" s="29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3.5" customHeight="1">
      <c r="A698" s="29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3.5" customHeight="1">
      <c r="A699" s="29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3.5" customHeight="1">
      <c r="A700" s="29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3.5" customHeight="1">
      <c r="A701" s="29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3.5" customHeight="1">
      <c r="A702" s="29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3.5" customHeight="1">
      <c r="A703" s="29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3.5" customHeight="1">
      <c r="A704" s="29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3.5" customHeight="1">
      <c r="A705" s="29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3.5" customHeight="1">
      <c r="A706" s="29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3.5" customHeight="1">
      <c r="A707" s="29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3.5" customHeight="1">
      <c r="A708" s="29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3.5" customHeight="1">
      <c r="A709" s="29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3.5" customHeight="1">
      <c r="A710" s="29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3.5" customHeight="1">
      <c r="A711" s="29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3.5" customHeight="1">
      <c r="A712" s="29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3.5" customHeight="1">
      <c r="A713" s="29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3.5" customHeight="1">
      <c r="A714" s="29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3.5" customHeight="1">
      <c r="A715" s="29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3.5" customHeight="1">
      <c r="A716" s="29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3.5" customHeight="1">
      <c r="A717" s="29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3.5" customHeight="1">
      <c r="A718" s="29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3.5" customHeight="1">
      <c r="A719" s="29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3.5" customHeight="1">
      <c r="A720" s="29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3.5" customHeight="1">
      <c r="A721" s="29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3.5" customHeight="1">
      <c r="A722" s="29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3.5" customHeight="1">
      <c r="A723" s="29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3.5" customHeight="1">
      <c r="A724" s="29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3.5" customHeight="1">
      <c r="A725" s="29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3.5" customHeight="1">
      <c r="A726" s="29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3.5" customHeight="1">
      <c r="A727" s="29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3.5" customHeight="1">
      <c r="A728" s="29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3.5" customHeight="1">
      <c r="A729" s="29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3.5" customHeight="1">
      <c r="A730" s="29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3.5" customHeight="1">
      <c r="A731" s="29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3.5" customHeight="1">
      <c r="A732" s="29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3.5" customHeight="1">
      <c r="A733" s="29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3.5" customHeight="1">
      <c r="A734" s="29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3.5" customHeight="1">
      <c r="A735" s="29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3.5" customHeight="1">
      <c r="A736" s="29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3.5" customHeight="1">
      <c r="A737" s="29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3.5" customHeight="1">
      <c r="A738" s="29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3.5" customHeight="1">
      <c r="A739" s="29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3.5" customHeight="1">
      <c r="A740" s="29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3.5" customHeight="1">
      <c r="A741" s="29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3.5" customHeight="1">
      <c r="A742" s="29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3.5" customHeight="1">
      <c r="A743" s="29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3.5" customHeight="1">
      <c r="A744" s="29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3.5" customHeight="1">
      <c r="A745" s="29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3.5" customHeight="1">
      <c r="A746" s="29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3.5" customHeight="1">
      <c r="A747" s="29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3.5" customHeight="1">
      <c r="A748" s="29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3.5" customHeight="1">
      <c r="A749" s="29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3.5" customHeight="1">
      <c r="A750" s="29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3.5" customHeight="1">
      <c r="A751" s="29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3.5" customHeight="1">
      <c r="A752" s="29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3.5" customHeight="1">
      <c r="A753" s="29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3.5" customHeight="1">
      <c r="A754" s="29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3.5" customHeight="1">
      <c r="A755" s="29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3.5" customHeight="1">
      <c r="A756" s="29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3.5" customHeight="1">
      <c r="A757" s="29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3.5" customHeight="1">
      <c r="A758" s="29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3.5" customHeight="1">
      <c r="A759" s="29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3.5" customHeight="1">
      <c r="A760" s="29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3.5" customHeight="1">
      <c r="A761" s="29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3.5" customHeight="1">
      <c r="A762" s="29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3.5" customHeight="1">
      <c r="A763" s="29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3.5" customHeight="1">
      <c r="A764" s="29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3.5" customHeight="1">
      <c r="A765" s="29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3.5" customHeight="1">
      <c r="A766" s="29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3.5" customHeight="1">
      <c r="A767" s="29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3.5" customHeight="1">
      <c r="A768" s="29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3.5" customHeight="1">
      <c r="A769" s="29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3.5" customHeight="1">
      <c r="A770" s="29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3.5" customHeight="1">
      <c r="A771" s="29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3.5" customHeight="1">
      <c r="A772" s="29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3.5" customHeight="1">
      <c r="A773" s="29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3.5" customHeight="1">
      <c r="A774" s="29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3.5" customHeight="1">
      <c r="A775" s="29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3.5" customHeight="1">
      <c r="A776" s="29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3.5" customHeight="1">
      <c r="A777" s="29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3.5" customHeight="1">
      <c r="A778" s="29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3.5" customHeight="1">
      <c r="A779" s="29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3.5" customHeight="1">
      <c r="A780" s="29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3.5" customHeight="1">
      <c r="A781" s="29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3.5" customHeight="1">
      <c r="A782" s="29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3.5" customHeight="1">
      <c r="A783" s="29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3.5" customHeight="1">
      <c r="A784" s="29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3.5" customHeight="1">
      <c r="A785" s="29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3.5" customHeight="1">
      <c r="A786" s="29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3.5" customHeight="1">
      <c r="A787" s="29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3.5" customHeight="1">
      <c r="A788" s="29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3.5" customHeight="1">
      <c r="A789" s="29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3.5" customHeight="1">
      <c r="A790" s="29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3.5" customHeight="1">
      <c r="A791" s="29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3.5" customHeight="1">
      <c r="A792" s="29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3.5" customHeight="1">
      <c r="A793" s="29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3.5" customHeight="1">
      <c r="A794" s="29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3.5" customHeight="1">
      <c r="A795" s="29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3.5" customHeight="1">
      <c r="A796" s="29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3.5" customHeight="1">
      <c r="A797" s="29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3.5" customHeight="1">
      <c r="A798" s="29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3.5" customHeight="1">
      <c r="A799" s="29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3.5" customHeight="1">
      <c r="A800" s="29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3.5" customHeight="1">
      <c r="A801" s="29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3.5" customHeight="1">
      <c r="A802" s="29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3.5" customHeight="1">
      <c r="A803" s="29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3.5" customHeight="1">
      <c r="A804" s="29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3.5" customHeight="1">
      <c r="A805" s="29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3.5" customHeight="1">
      <c r="A806" s="29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3.5" customHeight="1">
      <c r="A807" s="29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3.5" customHeight="1">
      <c r="A808" s="29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3.5" customHeight="1">
      <c r="A809" s="29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3.5" customHeight="1">
      <c r="A810" s="29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3.5" customHeight="1">
      <c r="A811" s="29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3.5" customHeight="1">
      <c r="A812" s="29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3.5" customHeight="1">
      <c r="A813" s="29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3.5" customHeight="1">
      <c r="A814" s="29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3.5" customHeight="1">
      <c r="A815" s="29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3.5" customHeight="1">
      <c r="A816" s="29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3.5" customHeight="1">
      <c r="A817" s="29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3.5" customHeight="1">
      <c r="A818" s="29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3.5" customHeight="1">
      <c r="A819" s="29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3.5" customHeight="1">
      <c r="A820" s="29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3.5" customHeight="1">
      <c r="A821" s="29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3.5" customHeight="1">
      <c r="A822" s="29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3.5" customHeight="1">
      <c r="A823" s="29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3.5" customHeight="1">
      <c r="A824" s="29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3.5" customHeight="1">
      <c r="A825" s="29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3.5" customHeight="1">
      <c r="A826" s="29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3.5" customHeight="1">
      <c r="A827" s="29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3.5" customHeight="1">
      <c r="A828" s="29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3.5" customHeight="1">
      <c r="A829" s="29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3.5" customHeight="1">
      <c r="A830" s="29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3.5" customHeight="1">
      <c r="A831" s="29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3.5" customHeight="1">
      <c r="A832" s="29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3.5" customHeight="1">
      <c r="A833" s="29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3.5" customHeight="1">
      <c r="A834" s="29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3.5" customHeight="1">
      <c r="A835" s="29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3.5" customHeight="1">
      <c r="A836" s="29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3.5" customHeight="1">
      <c r="A837" s="29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3.5" customHeight="1">
      <c r="A838" s="29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3.5" customHeight="1">
      <c r="A839" s="29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3.5" customHeight="1">
      <c r="A840" s="29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3.5" customHeight="1">
      <c r="A841" s="29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3.5" customHeight="1">
      <c r="A842" s="29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3.5" customHeight="1">
      <c r="A843" s="29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3.5" customHeight="1">
      <c r="A844" s="29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3.5" customHeight="1">
      <c r="A845" s="29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3.5" customHeight="1">
      <c r="A846" s="29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3.5" customHeight="1">
      <c r="A847" s="29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3.5" customHeight="1">
      <c r="A848" s="29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3.5" customHeight="1">
      <c r="A849" s="29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3.5" customHeight="1">
      <c r="A850" s="29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3.5" customHeight="1">
      <c r="A851" s="29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3.5" customHeight="1">
      <c r="A852" s="29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3.5" customHeight="1">
      <c r="A853" s="29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3.5" customHeight="1">
      <c r="A854" s="29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3.5" customHeight="1">
      <c r="A855" s="29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3.5" customHeight="1">
      <c r="A856" s="29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3.5" customHeight="1">
      <c r="A857" s="29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3.5" customHeight="1">
      <c r="A858" s="29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3.5" customHeight="1">
      <c r="A859" s="29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3.5" customHeight="1">
      <c r="A860" s="29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3.5" customHeight="1">
      <c r="A861" s="29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3.5" customHeight="1">
      <c r="A862" s="29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3.5" customHeight="1">
      <c r="A863" s="29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3.5" customHeight="1">
      <c r="A864" s="29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3.5" customHeight="1">
      <c r="A865" s="29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3.5" customHeight="1">
      <c r="A866" s="29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3.5" customHeight="1">
      <c r="A867" s="29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3.5" customHeight="1">
      <c r="A868" s="29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3.5" customHeight="1">
      <c r="A869" s="29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3.5" customHeight="1">
      <c r="A870" s="29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3.5" customHeight="1">
      <c r="A871" s="29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3.5" customHeight="1">
      <c r="A872" s="29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3.5" customHeight="1">
      <c r="A873" s="29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3.5" customHeight="1">
      <c r="A874" s="29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3.5" customHeight="1">
      <c r="A875" s="29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3.5" customHeight="1">
      <c r="A876" s="29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3.5" customHeight="1">
      <c r="A877" s="29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3.5" customHeight="1">
      <c r="A878" s="29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3.5" customHeight="1">
      <c r="A879" s="29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3.5" customHeight="1">
      <c r="A880" s="29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3.5" customHeight="1">
      <c r="A881" s="29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3.5" customHeight="1">
      <c r="A882" s="29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3.5" customHeight="1">
      <c r="A883" s="29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3.5" customHeight="1">
      <c r="A884" s="29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3.5" customHeight="1">
      <c r="A885" s="29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3.5" customHeight="1">
      <c r="A886" s="29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3.5" customHeight="1">
      <c r="A887" s="29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3.5" customHeight="1">
      <c r="A888" s="29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3.5" customHeight="1">
      <c r="A889" s="29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3.5" customHeight="1">
      <c r="A890" s="29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3.5" customHeight="1">
      <c r="A891" s="29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3.5" customHeight="1">
      <c r="A892" s="29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3.5" customHeight="1">
      <c r="A893" s="29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3.5" customHeight="1">
      <c r="A894" s="29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3.5" customHeight="1">
      <c r="A895" s="29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3.5" customHeight="1">
      <c r="A896" s="29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3.5" customHeight="1">
      <c r="A897" s="29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3.5" customHeight="1">
      <c r="A898" s="29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3.5" customHeight="1">
      <c r="A899" s="29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3.5" customHeight="1">
      <c r="A900" s="29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3.5" customHeight="1">
      <c r="A901" s="29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3.5" customHeight="1">
      <c r="A902" s="29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3.5" customHeight="1">
      <c r="A903" s="29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3.5" customHeight="1">
      <c r="A904" s="29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3.5" customHeight="1">
      <c r="A905" s="29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3.5" customHeight="1">
      <c r="A906" s="29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3.5" customHeight="1">
      <c r="A907" s="29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3.5" customHeight="1">
      <c r="A908" s="29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3.5" customHeight="1">
      <c r="A909" s="29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3.5" customHeight="1">
      <c r="A910" s="29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3.5" customHeight="1">
      <c r="A911" s="29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3.5" customHeight="1">
      <c r="A912" s="29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3.5" customHeight="1">
      <c r="A913" s="29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3.5" customHeight="1">
      <c r="A914" s="29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3.5" customHeight="1">
      <c r="A915" s="29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3.5" customHeight="1">
      <c r="A916" s="29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3.5" customHeight="1">
      <c r="A917" s="29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3.5" customHeight="1">
      <c r="A918" s="29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3.5" customHeight="1">
      <c r="A919" s="29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3.5" customHeight="1">
      <c r="A920" s="29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3.5" customHeight="1">
      <c r="A921" s="29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3.5" customHeight="1">
      <c r="A922" s="29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3.5" customHeight="1">
      <c r="A923" s="29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3.5" customHeight="1">
      <c r="A924" s="29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3.5" customHeight="1">
      <c r="A925" s="29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3.5" customHeight="1">
      <c r="A926" s="29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3.5" customHeight="1">
      <c r="A927" s="29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3.5" customHeight="1">
      <c r="A928" s="29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3.5" customHeight="1">
      <c r="A929" s="29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3.5" customHeight="1">
      <c r="A930" s="29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3.5" customHeight="1">
      <c r="A931" s="29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3.5" customHeight="1">
      <c r="A932" s="29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3.5" customHeight="1">
      <c r="A933" s="29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3.5" customHeight="1">
      <c r="A934" s="29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3.5" customHeight="1">
      <c r="A935" s="29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3.5" customHeight="1">
      <c r="A936" s="29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3.5" customHeight="1">
      <c r="A937" s="29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3.5" customHeight="1">
      <c r="A938" s="29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3.5" customHeight="1">
      <c r="A939" s="29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3.5" customHeight="1">
      <c r="A940" s="29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3.5" customHeight="1">
      <c r="A941" s="29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3.5" customHeight="1">
      <c r="A942" s="29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3.5" customHeight="1">
      <c r="A943" s="29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3.5" customHeight="1">
      <c r="A944" s="29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3.5" customHeight="1">
      <c r="A945" s="29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3.5" customHeight="1">
      <c r="A946" s="29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3.5" customHeight="1">
      <c r="A947" s="29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3.5" customHeight="1">
      <c r="A948" s="29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3.5" customHeight="1">
      <c r="A949" s="29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3.5" customHeight="1">
      <c r="A950" s="29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3.5" customHeight="1">
      <c r="A951" s="29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3.5" customHeight="1">
      <c r="A952" s="29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3.5" customHeight="1">
      <c r="A953" s="29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3.5" customHeight="1">
      <c r="A954" s="29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3.5" customHeight="1">
      <c r="A955" s="29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3.5" customHeight="1">
      <c r="A956" s="29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3.5" customHeight="1">
      <c r="A957" s="29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3.5" customHeight="1">
      <c r="A958" s="29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3.5" customHeight="1">
      <c r="A959" s="29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3.5" customHeight="1">
      <c r="A960" s="29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3.5" customHeight="1">
      <c r="A961" s="29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3.5" customHeight="1">
      <c r="A962" s="29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3.5" customHeight="1">
      <c r="A963" s="29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3.5" customHeight="1">
      <c r="A964" s="29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3.5" customHeight="1">
      <c r="A965" s="29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3.5" customHeight="1">
      <c r="A966" s="29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3.5" customHeight="1">
      <c r="A967" s="29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3.5" customHeight="1">
      <c r="A968" s="29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3.5" customHeight="1">
      <c r="A969" s="29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3.5" customHeight="1">
      <c r="A970" s="29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3.5" customHeight="1">
      <c r="A971" s="29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3.5" customHeight="1">
      <c r="A972" s="29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3.5" customHeight="1">
      <c r="A973" s="29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3.5" customHeight="1">
      <c r="A974" s="29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3.5" customHeight="1">
      <c r="A975" s="29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3.5" customHeight="1">
      <c r="A976" s="29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3.5" customHeight="1">
      <c r="A977" s="29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3.5" customHeight="1">
      <c r="A978" s="29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3.5" customHeight="1">
      <c r="A979" s="29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3.5" customHeight="1">
      <c r="A980" s="29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3.5" customHeight="1">
      <c r="A981" s="29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3.5" customHeight="1">
      <c r="A982" s="29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3.5" customHeight="1">
      <c r="A983" s="29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3.5" customHeight="1">
      <c r="A984" s="29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3.5" customHeight="1">
      <c r="A985" s="29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3.5" customHeight="1">
      <c r="A986" s="29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3.5" customHeight="1">
      <c r="A987" s="29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3.5" customHeight="1">
      <c r="A988" s="29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3.5" customHeight="1">
      <c r="A989" s="29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3.5" customHeight="1">
      <c r="A990" s="29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3.5" customHeight="1">
      <c r="A991" s="29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3.5" customHeight="1">
      <c r="A992" s="29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3.5" customHeight="1">
      <c r="A993" s="29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3.5" customHeight="1">
      <c r="A994" s="29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3.5" customHeight="1">
      <c r="A995" s="29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3.5" customHeight="1">
      <c r="A996" s="29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3.5" customHeight="1">
      <c r="A997" s="29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3.5" customHeight="1">
      <c r="A998" s="29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3.5" customHeight="1">
      <c r="A999" s="29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3.5" customHeight="1">
      <c r="A1000" s="29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">
    <mergeCell ref="A1:M1"/>
    <mergeCell ref="A2:M2"/>
    <mergeCell ref="A3:M3"/>
    <mergeCell ref="A4:M4"/>
    <mergeCell ref="A8:M8"/>
    <mergeCell ref="A15:M15"/>
    <mergeCell ref="A27:M27"/>
  </mergeCells>
  <conditionalFormatting sqref="A6">
    <cfRule type="expression" dxfId="0" priority="1">
      <formula>"&lt;0"</formula>
    </cfRule>
  </conditionalFormatting>
  <conditionalFormatting sqref="B29:M30">
    <cfRule type="cellIs" dxfId="0" priority="2" operator="lessThan">
      <formula>0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86"/>
    <col customWidth="1" min="2" max="13" width="6.86"/>
    <col customWidth="1" min="14" max="26" width="8.71"/>
  </cols>
  <sheetData>
    <row r="1" ht="14.2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ht="14.25" customHeight="1">
      <c r="A2" s="5" t="s">
        <v>32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/>
    </row>
    <row r="3" ht="6.75" customHeight="1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ht="14.25" customHeight="1">
      <c r="A4" s="81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2"/>
    </row>
    <row r="5" ht="14.25" customHeight="1">
      <c r="A5" s="14"/>
      <c r="B5" s="15" t="s">
        <v>3</v>
      </c>
      <c r="C5" s="16" t="s">
        <v>4</v>
      </c>
      <c r="D5" s="17" t="s">
        <v>5</v>
      </c>
      <c r="E5" s="18" t="s">
        <v>6</v>
      </c>
      <c r="F5" s="16" t="s">
        <v>7</v>
      </c>
      <c r="G5" s="17" t="s">
        <v>8</v>
      </c>
      <c r="H5" s="18" t="s">
        <v>9</v>
      </c>
      <c r="I5" s="16" t="s">
        <v>10</v>
      </c>
      <c r="J5" s="17" t="s">
        <v>11</v>
      </c>
      <c r="K5" s="19" t="s">
        <v>12</v>
      </c>
      <c r="L5" s="16" t="s">
        <v>13</v>
      </c>
      <c r="M5" s="20" t="s">
        <v>14</v>
      </c>
    </row>
    <row r="6" ht="14.25" customHeight="1">
      <c r="A6" s="82" t="s">
        <v>2</v>
      </c>
      <c r="B6" s="83">
        <v>0.0</v>
      </c>
      <c r="C6" s="84">
        <f t="shared" ref="C6:M6" si="1">+B29</f>
        <v>5500</v>
      </c>
      <c r="D6" s="85">
        <f t="shared" si="1"/>
        <v>16000</v>
      </c>
      <c r="E6" s="86">
        <f t="shared" si="1"/>
        <v>5125</v>
      </c>
      <c r="F6" s="84">
        <f t="shared" si="1"/>
        <v>3125</v>
      </c>
      <c r="G6" s="87">
        <f t="shared" si="1"/>
        <v>3000</v>
      </c>
      <c r="H6" s="86">
        <f t="shared" si="1"/>
        <v>4750</v>
      </c>
      <c r="I6" s="84">
        <f t="shared" si="1"/>
        <v>565.0826446</v>
      </c>
      <c r="J6" s="87">
        <f t="shared" si="1"/>
        <v>6065.082645</v>
      </c>
      <c r="K6" s="86">
        <f t="shared" si="1"/>
        <v>13440.08264</v>
      </c>
      <c r="L6" s="84">
        <f t="shared" si="1"/>
        <v>9225.206612</v>
      </c>
      <c r="M6" s="78">
        <f t="shared" si="1"/>
        <v>18600.20661</v>
      </c>
    </row>
    <row r="7" ht="6.75" customHeight="1">
      <c r="A7" s="29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</row>
    <row r="8" ht="14.25" customHeight="1">
      <c r="A8" s="88" t="s">
        <v>15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2"/>
    </row>
    <row r="9" ht="14.25" customHeight="1">
      <c r="A9" s="32" t="s">
        <v>16</v>
      </c>
      <c r="B9" s="33"/>
      <c r="C9" s="34"/>
      <c r="D9" s="35"/>
      <c r="E9" s="36">
        <v>25000.0</v>
      </c>
      <c r="F9" s="34">
        <v>30000.0</v>
      </c>
      <c r="G9" s="35">
        <v>35000.0</v>
      </c>
      <c r="H9" s="36">
        <v>40000.0</v>
      </c>
      <c r="I9" s="34">
        <v>45000.0</v>
      </c>
      <c r="J9" s="35">
        <v>50000.0</v>
      </c>
      <c r="K9" s="37">
        <v>50000.0</v>
      </c>
      <c r="L9" s="34">
        <v>55000.0</v>
      </c>
      <c r="M9" s="38">
        <v>60000.0</v>
      </c>
    </row>
    <row r="10" ht="14.25" customHeight="1">
      <c r="A10" s="39" t="s">
        <v>17</v>
      </c>
      <c r="B10" s="40"/>
      <c r="C10" s="89">
        <v>60000.0</v>
      </c>
      <c r="D10" s="42"/>
      <c r="E10" s="43"/>
      <c r="F10" s="41"/>
      <c r="G10" s="42"/>
      <c r="H10" s="43"/>
      <c r="I10" s="41"/>
      <c r="J10" s="42"/>
      <c r="K10" s="44"/>
      <c r="L10" s="41"/>
      <c r="M10" s="45"/>
    </row>
    <row r="11" ht="14.25" customHeight="1">
      <c r="A11" s="46" t="s">
        <v>18</v>
      </c>
      <c r="B11" s="40"/>
      <c r="C11" s="41"/>
      <c r="D11" s="42"/>
      <c r="E11" s="43"/>
      <c r="F11" s="41"/>
      <c r="G11" s="42"/>
      <c r="H11" s="43"/>
      <c r="I11" s="41"/>
      <c r="J11" s="42"/>
      <c r="K11" s="44"/>
      <c r="L11" s="41"/>
      <c r="M11" s="45"/>
    </row>
    <row r="12" ht="14.25" customHeight="1">
      <c r="A12" s="47" t="s">
        <v>19</v>
      </c>
      <c r="B12" s="48">
        <v>10000.0</v>
      </c>
      <c r="C12" s="49"/>
      <c r="D12" s="50"/>
      <c r="E12" s="51"/>
      <c r="F12" s="49"/>
      <c r="G12" s="50"/>
      <c r="H12" s="51"/>
      <c r="I12" s="49"/>
      <c r="J12" s="50"/>
      <c r="K12" s="52"/>
      <c r="L12" s="49"/>
      <c r="M12" s="53"/>
    </row>
    <row r="13" ht="14.25" customHeight="1">
      <c r="A13" s="21" t="s">
        <v>20</v>
      </c>
      <c r="B13" s="54">
        <f t="shared" ref="B13:M13" si="2">SUM(B9:B12)</f>
        <v>10000</v>
      </c>
      <c r="C13" s="55">
        <f t="shared" si="2"/>
        <v>60000</v>
      </c>
      <c r="D13" s="56">
        <f t="shared" si="2"/>
        <v>0</v>
      </c>
      <c r="E13" s="57">
        <f t="shared" si="2"/>
        <v>25000</v>
      </c>
      <c r="F13" s="55">
        <f t="shared" si="2"/>
        <v>30000</v>
      </c>
      <c r="G13" s="56">
        <f t="shared" si="2"/>
        <v>35000</v>
      </c>
      <c r="H13" s="57">
        <f t="shared" si="2"/>
        <v>40000</v>
      </c>
      <c r="I13" s="55">
        <f t="shared" si="2"/>
        <v>45000</v>
      </c>
      <c r="J13" s="56">
        <f t="shared" si="2"/>
        <v>50000</v>
      </c>
      <c r="K13" s="58">
        <f t="shared" si="2"/>
        <v>50000</v>
      </c>
      <c r="L13" s="55">
        <f t="shared" si="2"/>
        <v>55000</v>
      </c>
      <c r="M13" s="59">
        <f t="shared" si="2"/>
        <v>60000</v>
      </c>
    </row>
    <row r="14" ht="6.75" customHeight="1">
      <c r="A14" s="29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 ht="14.25" customHeight="1">
      <c r="A15" s="90" t="s">
        <v>21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2"/>
    </row>
    <row r="16" ht="14.25" customHeight="1">
      <c r="A16" s="61" t="s">
        <v>33</v>
      </c>
      <c r="B16" s="62">
        <f t="shared" ref="B16:M16" si="3">0.3*B9</f>
        <v>0</v>
      </c>
      <c r="C16" s="63">
        <f t="shared" si="3"/>
        <v>0</v>
      </c>
      <c r="D16" s="64">
        <f t="shared" si="3"/>
        <v>0</v>
      </c>
      <c r="E16" s="65">
        <f t="shared" si="3"/>
        <v>7500</v>
      </c>
      <c r="F16" s="63">
        <f t="shared" si="3"/>
        <v>9000</v>
      </c>
      <c r="G16" s="64">
        <f t="shared" si="3"/>
        <v>10500</v>
      </c>
      <c r="H16" s="65">
        <f t="shared" si="3"/>
        <v>12000</v>
      </c>
      <c r="I16" s="63">
        <f t="shared" si="3"/>
        <v>13500</v>
      </c>
      <c r="J16" s="64">
        <f t="shared" si="3"/>
        <v>15000</v>
      </c>
      <c r="K16" s="66">
        <f t="shared" si="3"/>
        <v>15000</v>
      </c>
      <c r="L16" s="63">
        <f t="shared" si="3"/>
        <v>16500</v>
      </c>
      <c r="M16" s="67">
        <f t="shared" si="3"/>
        <v>18000</v>
      </c>
    </row>
    <row r="17" ht="14.25" customHeight="1">
      <c r="A17" s="61" t="s">
        <v>23</v>
      </c>
      <c r="B17" s="62">
        <f t="shared" ref="B17:M17" si="4">0.2*B9</f>
        <v>0</v>
      </c>
      <c r="C17" s="63">
        <f t="shared" si="4"/>
        <v>0</v>
      </c>
      <c r="D17" s="64">
        <f t="shared" si="4"/>
        <v>0</v>
      </c>
      <c r="E17" s="65">
        <f t="shared" si="4"/>
        <v>5000</v>
      </c>
      <c r="F17" s="63">
        <f t="shared" si="4"/>
        <v>6000</v>
      </c>
      <c r="G17" s="64">
        <f t="shared" si="4"/>
        <v>7000</v>
      </c>
      <c r="H17" s="65">
        <f t="shared" si="4"/>
        <v>8000</v>
      </c>
      <c r="I17" s="63">
        <f t="shared" si="4"/>
        <v>9000</v>
      </c>
      <c r="J17" s="64">
        <f t="shared" si="4"/>
        <v>10000</v>
      </c>
      <c r="K17" s="66">
        <f t="shared" si="4"/>
        <v>10000</v>
      </c>
      <c r="L17" s="63">
        <f t="shared" si="4"/>
        <v>11000</v>
      </c>
      <c r="M17" s="67">
        <f t="shared" si="4"/>
        <v>12000</v>
      </c>
    </row>
    <row r="18" ht="14.25" customHeight="1">
      <c r="A18" s="61" t="s">
        <v>24</v>
      </c>
      <c r="B18" s="62">
        <f t="shared" ref="B18:M18" si="5">0.15*B9</f>
        <v>0</v>
      </c>
      <c r="C18" s="63">
        <f t="shared" si="5"/>
        <v>0</v>
      </c>
      <c r="D18" s="68">
        <f t="shared" si="5"/>
        <v>0</v>
      </c>
      <c r="E18" s="65">
        <f t="shared" si="5"/>
        <v>3750</v>
      </c>
      <c r="F18" s="63">
        <f t="shared" si="5"/>
        <v>4500</v>
      </c>
      <c r="G18" s="68">
        <f t="shared" si="5"/>
        <v>5250</v>
      </c>
      <c r="H18" s="65">
        <f t="shared" si="5"/>
        <v>6000</v>
      </c>
      <c r="I18" s="63">
        <f t="shared" si="5"/>
        <v>6750</v>
      </c>
      <c r="J18" s="68">
        <f t="shared" si="5"/>
        <v>7500</v>
      </c>
      <c r="K18" s="65">
        <f t="shared" si="5"/>
        <v>7500</v>
      </c>
      <c r="L18" s="63">
        <f t="shared" si="5"/>
        <v>8250</v>
      </c>
      <c r="M18" s="67">
        <f t="shared" si="5"/>
        <v>9000</v>
      </c>
    </row>
    <row r="19" ht="14.25" customHeight="1">
      <c r="A19" s="61" t="s">
        <v>25</v>
      </c>
      <c r="B19" s="62"/>
      <c r="C19" s="63">
        <v>40000.0</v>
      </c>
      <c r="D19" s="64"/>
      <c r="E19" s="65"/>
      <c r="F19" s="63"/>
      <c r="G19" s="64"/>
      <c r="H19" s="65"/>
      <c r="I19" s="63"/>
      <c r="J19" s="64"/>
      <c r="K19" s="66"/>
      <c r="L19" s="63"/>
      <c r="M19" s="67"/>
    </row>
    <row r="20" ht="14.25" customHeight="1">
      <c r="A20" s="61" t="s">
        <v>26</v>
      </c>
      <c r="B20" s="62"/>
      <c r="C20" s="63">
        <f t="shared" ref="C20:M20" si="6">+$C10/12</f>
        <v>5000</v>
      </c>
      <c r="D20" s="64">
        <f t="shared" si="6"/>
        <v>5000</v>
      </c>
      <c r="E20" s="65">
        <f t="shared" si="6"/>
        <v>5000</v>
      </c>
      <c r="F20" s="63">
        <f t="shared" si="6"/>
        <v>5000</v>
      </c>
      <c r="G20" s="64">
        <f t="shared" si="6"/>
        <v>5000</v>
      </c>
      <c r="H20" s="65">
        <f t="shared" si="6"/>
        <v>5000</v>
      </c>
      <c r="I20" s="63">
        <f t="shared" si="6"/>
        <v>5000</v>
      </c>
      <c r="J20" s="64">
        <f t="shared" si="6"/>
        <v>5000</v>
      </c>
      <c r="K20" s="66">
        <f t="shared" si="6"/>
        <v>5000</v>
      </c>
      <c r="L20" s="63">
        <f t="shared" si="6"/>
        <v>5000</v>
      </c>
      <c r="M20" s="67">
        <f t="shared" si="6"/>
        <v>5000</v>
      </c>
    </row>
    <row r="21" ht="14.25" customHeight="1">
      <c r="A21" s="61" t="s">
        <v>27</v>
      </c>
      <c r="B21" s="62">
        <v>0.0</v>
      </c>
      <c r="C21" s="63">
        <v>0.0</v>
      </c>
      <c r="D21" s="64">
        <f t="shared" ref="D21:M21" si="7">+($C10-SUM($C20:C20))*0.025</f>
        <v>1375</v>
      </c>
      <c r="E21" s="68">
        <f t="shared" si="7"/>
        <v>1250</v>
      </c>
      <c r="F21" s="63">
        <f t="shared" si="7"/>
        <v>1125</v>
      </c>
      <c r="G21" s="64">
        <f t="shared" si="7"/>
        <v>1000</v>
      </c>
      <c r="H21" s="65">
        <f t="shared" si="7"/>
        <v>875</v>
      </c>
      <c r="I21" s="63">
        <f t="shared" si="7"/>
        <v>750</v>
      </c>
      <c r="J21" s="64">
        <f t="shared" si="7"/>
        <v>625</v>
      </c>
      <c r="K21" s="66">
        <f t="shared" si="7"/>
        <v>500</v>
      </c>
      <c r="L21" s="63">
        <f t="shared" si="7"/>
        <v>375</v>
      </c>
      <c r="M21" s="67">
        <f t="shared" si="7"/>
        <v>250</v>
      </c>
    </row>
    <row r="22" ht="14.25" customHeight="1">
      <c r="A22" s="69" t="s">
        <v>28</v>
      </c>
      <c r="B22" s="62">
        <v>3000.0</v>
      </c>
      <c r="C22" s="63">
        <v>3000.0</v>
      </c>
      <c r="D22" s="64">
        <v>3000.0</v>
      </c>
      <c r="E22" s="65">
        <v>3000.0</v>
      </c>
      <c r="F22" s="63">
        <v>3000.0</v>
      </c>
      <c r="G22" s="64">
        <v>3000.0</v>
      </c>
      <c r="H22" s="65">
        <v>3000.0</v>
      </c>
      <c r="I22" s="63">
        <v>3000.0</v>
      </c>
      <c r="J22" s="64">
        <v>3000.0</v>
      </c>
      <c r="K22" s="66">
        <v>3000.0</v>
      </c>
      <c r="L22" s="63">
        <v>3000.0</v>
      </c>
      <c r="M22" s="67">
        <v>3000.0</v>
      </c>
    </row>
    <row r="23" ht="14.25" customHeight="1">
      <c r="A23" s="69" t="s">
        <v>29</v>
      </c>
      <c r="B23" s="65">
        <v>0.0</v>
      </c>
      <c r="C23" s="63"/>
      <c r="D23" s="64"/>
      <c r="E23" s="65">
        <f>+SUM(B9:D9)*21/121-SUM(B16:D17)*21/121</f>
        <v>0</v>
      </c>
      <c r="F23" s="63"/>
      <c r="G23" s="64"/>
      <c r="H23" s="65">
        <f>+SUM(E9:G9)*21/121-SUM(E16:G17)*21/121</f>
        <v>7809.917355</v>
      </c>
      <c r="I23" s="63"/>
      <c r="J23" s="64"/>
      <c r="K23" s="65">
        <f>+SUM(H9:J9)*21/121-SUM(H16:J17)*21/121</f>
        <v>11714.87603</v>
      </c>
      <c r="L23" s="63"/>
      <c r="M23" s="67"/>
    </row>
    <row r="24" ht="14.25" customHeight="1">
      <c r="A24" s="70" t="s">
        <v>34</v>
      </c>
      <c r="B24" s="71">
        <f t="shared" ref="B24:M24" si="8">SUM($B$22:$M$22)*0.5/12</f>
        <v>1500</v>
      </c>
      <c r="C24" s="72">
        <f t="shared" si="8"/>
        <v>1500</v>
      </c>
      <c r="D24" s="73">
        <f t="shared" si="8"/>
        <v>1500</v>
      </c>
      <c r="E24" s="74">
        <f t="shared" si="8"/>
        <v>1500</v>
      </c>
      <c r="F24" s="72">
        <f t="shared" si="8"/>
        <v>1500</v>
      </c>
      <c r="G24" s="73">
        <f t="shared" si="8"/>
        <v>1500</v>
      </c>
      <c r="H24" s="74">
        <f t="shared" si="8"/>
        <v>1500</v>
      </c>
      <c r="I24" s="72">
        <f t="shared" si="8"/>
        <v>1500</v>
      </c>
      <c r="J24" s="73">
        <f t="shared" si="8"/>
        <v>1500</v>
      </c>
      <c r="K24" s="75">
        <f t="shared" si="8"/>
        <v>1500</v>
      </c>
      <c r="L24" s="72">
        <f t="shared" si="8"/>
        <v>1500</v>
      </c>
      <c r="M24" s="76">
        <f t="shared" si="8"/>
        <v>1500</v>
      </c>
    </row>
    <row r="25" ht="14.25" customHeight="1">
      <c r="A25" s="21" t="s">
        <v>20</v>
      </c>
      <c r="B25" s="54">
        <f t="shared" ref="B25:M25" si="9">SUM(B16:B24)</f>
        <v>4500</v>
      </c>
      <c r="C25" s="55">
        <f t="shared" si="9"/>
        <v>49500</v>
      </c>
      <c r="D25" s="56">
        <f t="shared" si="9"/>
        <v>10875</v>
      </c>
      <c r="E25" s="57">
        <f t="shared" si="9"/>
        <v>27000</v>
      </c>
      <c r="F25" s="55">
        <f t="shared" si="9"/>
        <v>30125</v>
      </c>
      <c r="G25" s="56">
        <f t="shared" si="9"/>
        <v>33250</v>
      </c>
      <c r="H25" s="57">
        <f t="shared" si="9"/>
        <v>44184.91736</v>
      </c>
      <c r="I25" s="55">
        <f t="shared" si="9"/>
        <v>39500</v>
      </c>
      <c r="J25" s="56">
        <f t="shared" si="9"/>
        <v>42625</v>
      </c>
      <c r="K25" s="58">
        <f t="shared" si="9"/>
        <v>54214.87603</v>
      </c>
      <c r="L25" s="55">
        <f t="shared" si="9"/>
        <v>45625</v>
      </c>
      <c r="M25" s="59">
        <f t="shared" si="9"/>
        <v>48750</v>
      </c>
    </row>
    <row r="26" ht="6.75" customHeight="1">
      <c r="A26" s="29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</row>
    <row r="27" ht="14.25" customHeight="1">
      <c r="A27" s="81" t="s">
        <v>31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2"/>
    </row>
    <row r="28" ht="14.25" customHeight="1">
      <c r="A28" s="14"/>
      <c r="B28" s="15" t="s">
        <v>3</v>
      </c>
      <c r="C28" s="16" t="s">
        <v>4</v>
      </c>
      <c r="D28" s="17" t="s">
        <v>5</v>
      </c>
      <c r="E28" s="18" t="s">
        <v>6</v>
      </c>
      <c r="F28" s="16" t="s">
        <v>7</v>
      </c>
      <c r="G28" s="17" t="s">
        <v>8</v>
      </c>
      <c r="H28" s="18" t="s">
        <v>9</v>
      </c>
      <c r="I28" s="16" t="s">
        <v>10</v>
      </c>
      <c r="J28" s="17" t="s">
        <v>11</v>
      </c>
      <c r="K28" s="19" t="s">
        <v>12</v>
      </c>
      <c r="L28" s="16" t="s">
        <v>13</v>
      </c>
      <c r="M28" s="20" t="s">
        <v>14</v>
      </c>
    </row>
    <row r="29" ht="14.25" customHeight="1">
      <c r="A29" s="82" t="s">
        <v>31</v>
      </c>
      <c r="B29" s="83">
        <f t="shared" ref="B29:M29" si="10">+B6+B13-B25</f>
        <v>5500</v>
      </c>
      <c r="C29" s="84">
        <f t="shared" si="10"/>
        <v>16000</v>
      </c>
      <c r="D29" s="85">
        <f t="shared" si="10"/>
        <v>5125</v>
      </c>
      <c r="E29" s="86">
        <f t="shared" si="10"/>
        <v>3125</v>
      </c>
      <c r="F29" s="84">
        <f t="shared" si="10"/>
        <v>3000</v>
      </c>
      <c r="G29" s="87">
        <f t="shared" si="10"/>
        <v>4750</v>
      </c>
      <c r="H29" s="86">
        <f t="shared" si="10"/>
        <v>565.0826446</v>
      </c>
      <c r="I29" s="84">
        <f t="shared" si="10"/>
        <v>6065.082645</v>
      </c>
      <c r="J29" s="87">
        <f t="shared" si="10"/>
        <v>13440.08264</v>
      </c>
      <c r="K29" s="86">
        <f t="shared" si="10"/>
        <v>9225.206612</v>
      </c>
      <c r="L29" s="84">
        <f t="shared" si="10"/>
        <v>18600.20661</v>
      </c>
      <c r="M29" s="78">
        <f t="shared" si="10"/>
        <v>29850.20661</v>
      </c>
    </row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7">
    <mergeCell ref="A1:M1"/>
    <mergeCell ref="A2:M2"/>
    <mergeCell ref="A3:M3"/>
    <mergeCell ref="A4:M4"/>
    <mergeCell ref="A8:M8"/>
    <mergeCell ref="A15:M15"/>
    <mergeCell ref="A27:M27"/>
  </mergeCells>
  <conditionalFormatting sqref="A6">
    <cfRule type="expression" dxfId="0" priority="1">
      <formula>"&lt;0"</formula>
    </cfRule>
  </conditionalFormatting>
  <conditionalFormatting sqref="B6:M6 B29:M29">
    <cfRule type="cellIs" dxfId="0" priority="2" operator="lessThan">
      <formula>0</formula>
    </cfRule>
  </conditionalFormatting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2023-05-16T13:37:47Z</dcterms:created>
  <dc:creator>Vincent van Olphen</dc:creator>
</cp:coreProperties>
</file>